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935" activeTab="0"/>
  </bookViews>
  <sheets>
    <sheet name="97下-計算計概論" sheetId="1" r:id="rId1"/>
    <sheet name="03-11" sheetId="2" r:id="rId2"/>
    <sheet name="03-25" sheetId="3" r:id="rId3"/>
    <sheet name="期中考" sheetId="4" r:id="rId4"/>
    <sheet name="05-06" sheetId="5" r:id="rId5"/>
    <sheet name="05-27" sheetId="6" r:id="rId6"/>
    <sheet name="期末考" sheetId="7" r:id="rId7"/>
    <sheet name="學期成績" sheetId="8" r:id="rId8"/>
  </sheets>
  <definedNames/>
  <calcPr fullCalcOnLoad="1"/>
</workbook>
</file>

<file path=xl/sharedStrings.xml><?xml version="1.0" encoding="utf-8"?>
<sst xmlns="http://schemas.openxmlformats.org/spreadsheetml/2006/main" count="435" uniqueCount="58">
  <si>
    <t>班級</t>
  </si>
  <si>
    <t>學號</t>
  </si>
  <si>
    <t>資工一乙</t>
  </si>
  <si>
    <t>資工一乙</t>
  </si>
  <si>
    <t>全班平均</t>
  </si>
  <si>
    <t>不及格人數</t>
  </si>
  <si>
    <t>總人數</t>
  </si>
  <si>
    <t>成績區間</t>
  </si>
  <si>
    <t>人數</t>
  </si>
  <si>
    <t>0~9</t>
  </si>
  <si>
    <t>10~19</t>
  </si>
  <si>
    <t>20~29</t>
  </si>
  <si>
    <t>30~39</t>
  </si>
  <si>
    <t>40~49</t>
  </si>
  <si>
    <t>50~59</t>
  </si>
  <si>
    <t>60~69</t>
  </si>
  <si>
    <t>70~79</t>
  </si>
  <si>
    <t>80~89</t>
  </si>
  <si>
    <t>90~100</t>
  </si>
  <si>
    <t>資工二甲</t>
  </si>
  <si>
    <t>資工二乙</t>
  </si>
  <si>
    <t>資工二乙</t>
  </si>
  <si>
    <t>資工二乙</t>
  </si>
  <si>
    <t>資工三乙</t>
  </si>
  <si>
    <t>資工四甲</t>
  </si>
  <si>
    <t>純數二</t>
  </si>
  <si>
    <t>※ 如成績有缺漏未填，麻煩請拿考卷至 SF618(1) 找計概助教補填成績，謝謝幫忙!</t>
  </si>
  <si>
    <t>實到人數</t>
  </si>
  <si>
    <t>實到人數</t>
  </si>
  <si>
    <t>人</t>
  </si>
  <si>
    <t xml:space="preserve">分  </t>
  </si>
  <si>
    <t>期中考</t>
  </si>
  <si>
    <t>成績區間</t>
  </si>
  <si>
    <t>人數</t>
  </si>
  <si>
    <t>0~9</t>
  </si>
  <si>
    <t xml:space="preserve">分  </t>
  </si>
  <si>
    <t>人</t>
  </si>
  <si>
    <t>10~19</t>
  </si>
  <si>
    <t>20~29</t>
  </si>
  <si>
    <t>30~39</t>
  </si>
  <si>
    <t>40~49</t>
  </si>
  <si>
    <t>50~59</t>
  </si>
  <si>
    <t>60~69</t>
  </si>
  <si>
    <t>70~79</t>
  </si>
  <si>
    <t>80~89</t>
  </si>
  <si>
    <t>90~100</t>
  </si>
  <si>
    <t>實到人數</t>
  </si>
  <si>
    <t>期末考</t>
  </si>
  <si>
    <t>學期成績</t>
  </si>
  <si>
    <t>備註</t>
  </si>
  <si>
    <t>3月11日-小考</t>
  </si>
  <si>
    <t>缺考</t>
  </si>
  <si>
    <t>3月25日-小考</t>
  </si>
  <si>
    <t>5月6日-小考</t>
  </si>
  <si>
    <t>5月27日-小考</t>
  </si>
  <si>
    <t>demo</t>
  </si>
  <si>
    <t>缺交</t>
  </si>
  <si>
    <t>ˇ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</si>
</sst>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0_ "/>
    <numFmt numFmtId="183" formatCode="0.00_ "/>
    <numFmt numFmtId="184" formatCode="0_);[Red]\(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2"/>
      <color indexed="36"/>
      <name val="新細明體"/>
      <family val="1"/>
    </font>
    <font>
      <sz val="12"/>
      <color indexed="57"/>
      <name val="新細明體"/>
      <family val="1"/>
    </font>
    <font>
      <sz val="12"/>
      <color indexed="60"/>
      <name val="新細明體"/>
      <family val="1"/>
    </font>
    <font>
      <b/>
      <sz val="12"/>
      <color indexed="48"/>
      <name val="新細明體"/>
      <family val="1"/>
    </font>
    <font>
      <sz val="12"/>
      <name val="新細明體"/>
      <family val="1"/>
    </font>
    <font>
      <sz val="12"/>
      <color indexed="20"/>
      <name val="新細明體"/>
      <family val="1"/>
    </font>
    <font>
      <sz val="12"/>
      <color indexed="14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Calibri"/>
      <family val="2"/>
    </font>
    <font>
      <sz val="12"/>
      <color indexed="8"/>
      <name val="細明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FF"/>
      <name val="Calibri"/>
      <family val="1"/>
    </font>
    <font>
      <sz val="12"/>
      <color rgb="FFFF00FF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1" fillId="0" borderId="0" applyFont="0" applyFill="0" applyBorder="0" applyAlignment="0" applyProtection="0"/>
    <xf numFmtId="0" fontId="31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1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2" fontId="0" fillId="0" borderId="10" xfId="0" applyNumberForma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/>
    </xf>
    <xf numFmtId="182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月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11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日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小考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225"/>
          <c:y val="0.2115"/>
          <c:w val="0.6605"/>
          <c:h val="0.69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'03-11'!$A$2:$D$11</c:f>
              <c:multiLvlStrCache/>
            </c:multiLvlStrRef>
          </c:cat>
          <c:val>
            <c:numRef>
              <c:f>'03-11'!$C$2:$C$11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5"/>
          <c:y val="0.15475"/>
          <c:w val="0.22075"/>
          <c:h val="0.78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月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25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日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小考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225"/>
          <c:y val="0.2115"/>
          <c:w val="0.6605"/>
          <c:h val="0.69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'03-25'!$A$2:$D$11</c:f>
              <c:multiLvlStrCache/>
            </c:multiLvlStrRef>
          </c:cat>
          <c:val>
            <c:numRef>
              <c:f>'03-25'!$C$2:$C$11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5"/>
          <c:y val="0.15475"/>
          <c:w val="0.22075"/>
          <c:h val="0.78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期中考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11"/>
          <c:w val="0.74525"/>
          <c:h val="0.69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'期中考'!$A$2:$D$11</c:f>
              <c:multiLvlStrCache/>
            </c:multiLvlStrRef>
          </c:cat>
          <c:val>
            <c:numRef>
              <c:f>'期中考'!$C$2:$C$11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75"/>
          <c:y val="0.16975"/>
          <c:w val="0.2245"/>
          <c:h val="0.77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月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日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小考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225"/>
          <c:y val="0.2115"/>
          <c:w val="0.6605"/>
          <c:h val="0.69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'05-06'!$A$2:$D$11</c:f>
              <c:multiLvlStrCache/>
            </c:multiLvlStrRef>
          </c:cat>
          <c:val>
            <c:numRef>
              <c:f>'05-06'!$C$2:$C$11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5"/>
          <c:y val="0.15475"/>
          <c:w val="0.22075"/>
          <c:h val="0.78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月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27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日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小考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225"/>
          <c:y val="0.2115"/>
          <c:w val="0.6605"/>
          <c:h val="0.693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'05-27'!$A$2:$D$11</c:f>
              <c:multiLvlStrCache/>
            </c:multiLvlStrRef>
          </c:cat>
          <c:val>
            <c:numRef>
              <c:f>'05-27'!$C$2:$C$11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5"/>
          <c:y val="0.15475"/>
          <c:w val="0.22075"/>
          <c:h val="0.78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期末考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11"/>
          <c:w val="0.74525"/>
          <c:h val="0.69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'期末考'!$A$2:$D$11</c:f>
              <c:multiLvlStrCache/>
            </c:multiLvlStrRef>
          </c:cat>
          <c:val>
            <c:numRef>
              <c:f>'期末考'!$C$2:$C$11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75"/>
          <c:y val="0.16975"/>
          <c:w val="0.2245"/>
          <c:h val="0.77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學期成績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11"/>
          <c:w val="0.74525"/>
          <c:h val="0.69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'學期成績'!$A$2:$D$11</c:f>
              <c:multiLvlStrCache/>
            </c:multiLvlStrRef>
          </c:cat>
          <c:val>
            <c:numRef>
              <c:f>'學期成績'!$C$2:$C$11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75"/>
          <c:y val="0.16975"/>
          <c:w val="0.2245"/>
          <c:h val="0.77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0</xdr:row>
      <xdr:rowOff>38100</xdr:rowOff>
    </xdr:from>
    <xdr:to>
      <xdr:col>12</xdr:col>
      <xdr:colOff>352425</xdr:colOff>
      <xdr:row>15</xdr:row>
      <xdr:rowOff>171450</xdr:rowOff>
    </xdr:to>
    <xdr:graphicFrame>
      <xdr:nvGraphicFramePr>
        <xdr:cNvPr id="1" name="圖表 2"/>
        <xdr:cNvGraphicFramePr/>
      </xdr:nvGraphicFramePr>
      <xdr:xfrm>
        <a:off x="1990725" y="38100"/>
        <a:ext cx="54768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0</xdr:row>
      <xdr:rowOff>38100</xdr:rowOff>
    </xdr:from>
    <xdr:to>
      <xdr:col>12</xdr:col>
      <xdr:colOff>352425</xdr:colOff>
      <xdr:row>15</xdr:row>
      <xdr:rowOff>171450</xdr:rowOff>
    </xdr:to>
    <xdr:graphicFrame>
      <xdr:nvGraphicFramePr>
        <xdr:cNvPr id="1" name="圖表 2"/>
        <xdr:cNvGraphicFramePr/>
      </xdr:nvGraphicFramePr>
      <xdr:xfrm>
        <a:off x="1990725" y="38100"/>
        <a:ext cx="54768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0</xdr:row>
      <xdr:rowOff>38100</xdr:rowOff>
    </xdr:from>
    <xdr:to>
      <xdr:col>12</xdr:col>
      <xdr:colOff>352425</xdr:colOff>
      <xdr:row>15</xdr:row>
      <xdr:rowOff>171450</xdr:rowOff>
    </xdr:to>
    <xdr:graphicFrame>
      <xdr:nvGraphicFramePr>
        <xdr:cNvPr id="1" name="圖表 4"/>
        <xdr:cNvGraphicFramePr/>
      </xdr:nvGraphicFramePr>
      <xdr:xfrm>
        <a:off x="1990725" y="38100"/>
        <a:ext cx="54768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0</xdr:row>
      <xdr:rowOff>38100</xdr:rowOff>
    </xdr:from>
    <xdr:to>
      <xdr:col>12</xdr:col>
      <xdr:colOff>352425</xdr:colOff>
      <xdr:row>15</xdr:row>
      <xdr:rowOff>171450</xdr:rowOff>
    </xdr:to>
    <xdr:graphicFrame>
      <xdr:nvGraphicFramePr>
        <xdr:cNvPr id="1" name="圖表 2"/>
        <xdr:cNvGraphicFramePr/>
      </xdr:nvGraphicFramePr>
      <xdr:xfrm>
        <a:off x="1990725" y="38100"/>
        <a:ext cx="54768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0</xdr:row>
      <xdr:rowOff>38100</xdr:rowOff>
    </xdr:from>
    <xdr:to>
      <xdr:col>12</xdr:col>
      <xdr:colOff>352425</xdr:colOff>
      <xdr:row>15</xdr:row>
      <xdr:rowOff>171450</xdr:rowOff>
    </xdr:to>
    <xdr:graphicFrame>
      <xdr:nvGraphicFramePr>
        <xdr:cNvPr id="1" name="圖表 2"/>
        <xdr:cNvGraphicFramePr/>
      </xdr:nvGraphicFramePr>
      <xdr:xfrm>
        <a:off x="1990725" y="38100"/>
        <a:ext cx="54768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0</xdr:row>
      <xdr:rowOff>38100</xdr:rowOff>
    </xdr:from>
    <xdr:to>
      <xdr:col>12</xdr:col>
      <xdr:colOff>352425</xdr:colOff>
      <xdr:row>15</xdr:row>
      <xdr:rowOff>171450</xdr:rowOff>
    </xdr:to>
    <xdr:graphicFrame>
      <xdr:nvGraphicFramePr>
        <xdr:cNvPr id="1" name="圖表 4"/>
        <xdr:cNvGraphicFramePr/>
      </xdr:nvGraphicFramePr>
      <xdr:xfrm>
        <a:off x="1990725" y="38100"/>
        <a:ext cx="54768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0</xdr:row>
      <xdr:rowOff>38100</xdr:rowOff>
    </xdr:from>
    <xdr:to>
      <xdr:col>12</xdr:col>
      <xdr:colOff>352425</xdr:colOff>
      <xdr:row>15</xdr:row>
      <xdr:rowOff>171450</xdr:rowOff>
    </xdr:to>
    <xdr:graphicFrame>
      <xdr:nvGraphicFramePr>
        <xdr:cNvPr id="1" name="圖表 4"/>
        <xdr:cNvGraphicFramePr/>
      </xdr:nvGraphicFramePr>
      <xdr:xfrm>
        <a:off x="1990725" y="38100"/>
        <a:ext cx="54768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00390625" defaultRowHeight="15.75"/>
  <cols>
    <col min="1" max="1" width="10.25390625" style="0" customWidth="1"/>
    <col min="2" max="2" width="11.375" style="0" customWidth="1"/>
    <col min="3" max="3" width="13.50390625" style="0" bestFit="1" customWidth="1"/>
    <col min="4" max="5" width="13.50390625" style="0" customWidth="1"/>
    <col min="7" max="7" width="13.50390625" style="0" bestFit="1" customWidth="1"/>
    <col min="8" max="8" width="13.50390625" style="0" customWidth="1"/>
    <col min="10" max="11" width="9.50390625" style="0" bestFit="1" customWidth="1"/>
  </cols>
  <sheetData>
    <row r="1" spans="1:14" ht="16.5">
      <c r="A1" s="4" t="s">
        <v>0</v>
      </c>
      <c r="B1" s="4" t="s">
        <v>1</v>
      </c>
      <c r="C1" s="4" t="s">
        <v>50</v>
      </c>
      <c r="D1" s="4" t="s">
        <v>52</v>
      </c>
      <c r="E1" s="4" t="s">
        <v>55</v>
      </c>
      <c r="F1" s="4" t="s">
        <v>31</v>
      </c>
      <c r="G1" s="4" t="s">
        <v>53</v>
      </c>
      <c r="H1" s="4" t="s">
        <v>54</v>
      </c>
      <c r="I1" s="4" t="s">
        <v>47</v>
      </c>
      <c r="J1" s="4" t="s">
        <v>48</v>
      </c>
      <c r="K1" s="4" t="s">
        <v>49</v>
      </c>
      <c r="L1" s="25"/>
      <c r="M1" s="2"/>
      <c r="N1" s="2"/>
    </row>
    <row r="2" spans="1:14" ht="16.5">
      <c r="A2" s="1" t="s">
        <v>3</v>
      </c>
      <c r="B2" s="1">
        <v>497512012</v>
      </c>
      <c r="C2" s="1">
        <v>47</v>
      </c>
      <c r="D2" s="1">
        <v>79</v>
      </c>
      <c r="E2" s="1" t="s">
        <v>56</v>
      </c>
      <c r="F2" s="1">
        <v>75</v>
      </c>
      <c r="G2" s="1">
        <v>79</v>
      </c>
      <c r="H2" s="1">
        <v>72</v>
      </c>
      <c r="I2" s="1"/>
      <c r="J2" s="19"/>
      <c r="K2" s="20"/>
      <c r="L2" s="2"/>
      <c r="M2" s="2"/>
      <c r="N2" s="2"/>
    </row>
    <row r="3" spans="1:14" ht="16.5">
      <c r="A3" s="1" t="s">
        <v>2</v>
      </c>
      <c r="B3" s="1">
        <v>497512024</v>
      </c>
      <c r="C3" s="1">
        <v>39</v>
      </c>
      <c r="D3" s="1">
        <v>80</v>
      </c>
      <c r="E3" s="1" t="s">
        <v>56</v>
      </c>
      <c r="F3" s="1">
        <v>73</v>
      </c>
      <c r="G3" s="1">
        <v>90</v>
      </c>
      <c r="H3" s="1">
        <v>59</v>
      </c>
      <c r="I3" s="1"/>
      <c r="J3" s="19"/>
      <c r="K3" s="20"/>
      <c r="L3" s="2"/>
      <c r="M3" s="2"/>
      <c r="N3" s="2"/>
    </row>
    <row r="4" spans="1:14" ht="16.5">
      <c r="A4" s="1" t="s">
        <v>2</v>
      </c>
      <c r="B4" s="1">
        <v>497512036</v>
      </c>
      <c r="C4" s="1">
        <v>43</v>
      </c>
      <c r="D4" s="1">
        <v>70</v>
      </c>
      <c r="E4" s="1" t="s">
        <v>56</v>
      </c>
      <c r="F4" s="1">
        <v>75</v>
      </c>
      <c r="G4" s="1">
        <v>47</v>
      </c>
      <c r="H4" s="1" t="s">
        <v>51</v>
      </c>
      <c r="I4" s="1"/>
      <c r="J4" s="19"/>
      <c r="K4" s="20"/>
      <c r="L4" s="2"/>
      <c r="M4" s="2"/>
      <c r="N4" s="2"/>
    </row>
    <row r="5" spans="1:14" ht="16.5">
      <c r="A5" s="1" t="s">
        <v>2</v>
      </c>
      <c r="B5" s="1">
        <v>497512048</v>
      </c>
      <c r="C5" s="1">
        <v>48</v>
      </c>
      <c r="D5" s="1">
        <v>35</v>
      </c>
      <c r="E5" s="1" t="s">
        <v>56</v>
      </c>
      <c r="F5" s="1">
        <v>65</v>
      </c>
      <c r="G5" s="1" t="s">
        <v>51</v>
      </c>
      <c r="H5" s="1">
        <v>77</v>
      </c>
      <c r="I5" s="1"/>
      <c r="J5" s="19"/>
      <c r="K5" s="20"/>
      <c r="L5" s="2"/>
      <c r="M5" s="2"/>
      <c r="N5" s="2"/>
    </row>
    <row r="6" spans="1:14" ht="16.5">
      <c r="A6" s="1" t="s">
        <v>2</v>
      </c>
      <c r="B6" s="1">
        <v>497512050</v>
      </c>
      <c r="C6" s="1">
        <v>41</v>
      </c>
      <c r="D6" s="1">
        <v>79</v>
      </c>
      <c r="E6" s="1" t="s">
        <v>57</v>
      </c>
      <c r="F6" s="1">
        <v>83</v>
      </c>
      <c r="G6" s="1">
        <v>91</v>
      </c>
      <c r="H6" s="31">
        <v>79</v>
      </c>
      <c r="I6" s="1"/>
      <c r="J6" s="19"/>
      <c r="K6" s="20"/>
      <c r="L6" s="2"/>
      <c r="M6" s="2"/>
      <c r="N6" s="2"/>
    </row>
    <row r="7" spans="1:14" ht="16.5">
      <c r="A7" s="1" t="s">
        <v>2</v>
      </c>
      <c r="B7" s="1">
        <v>497512062</v>
      </c>
      <c r="C7" s="1">
        <v>51</v>
      </c>
      <c r="D7" s="1">
        <v>48</v>
      </c>
      <c r="E7" s="1" t="s">
        <v>57</v>
      </c>
      <c r="F7" s="1">
        <v>80</v>
      </c>
      <c r="G7" s="1">
        <v>82</v>
      </c>
      <c r="H7" s="1">
        <v>76</v>
      </c>
      <c r="I7" s="1"/>
      <c r="J7" s="19"/>
      <c r="K7" s="20"/>
      <c r="L7" s="2"/>
      <c r="M7" s="2"/>
      <c r="N7" s="2"/>
    </row>
    <row r="8" spans="1:14" ht="16.5">
      <c r="A8" s="1" t="s">
        <v>2</v>
      </c>
      <c r="B8" s="1">
        <v>497512074</v>
      </c>
      <c r="C8" s="1">
        <v>39</v>
      </c>
      <c r="D8" s="1">
        <v>73</v>
      </c>
      <c r="E8" s="1" t="s">
        <v>56</v>
      </c>
      <c r="F8" s="1">
        <v>80</v>
      </c>
      <c r="G8" s="1">
        <v>74</v>
      </c>
      <c r="H8" s="1">
        <v>65</v>
      </c>
      <c r="I8" s="1"/>
      <c r="J8" s="19"/>
      <c r="K8" s="20"/>
      <c r="L8" s="2"/>
      <c r="M8" s="2"/>
      <c r="N8" s="2"/>
    </row>
    <row r="9" spans="1:14" ht="16.5">
      <c r="A9" s="1" t="s">
        <v>2</v>
      </c>
      <c r="B9" s="1">
        <v>497512086</v>
      </c>
      <c r="C9" s="1">
        <v>50</v>
      </c>
      <c r="D9" s="1">
        <v>80</v>
      </c>
      <c r="E9" s="1" t="s">
        <v>56</v>
      </c>
      <c r="F9" s="1">
        <v>85</v>
      </c>
      <c r="G9" s="1">
        <v>80</v>
      </c>
      <c r="H9" s="1">
        <v>78</v>
      </c>
      <c r="I9" s="1"/>
      <c r="J9" s="19"/>
      <c r="K9" s="20"/>
      <c r="L9" s="2"/>
      <c r="M9" s="2"/>
      <c r="N9" s="2"/>
    </row>
    <row r="10" spans="1:14" ht="16.5">
      <c r="A10" s="1" t="s">
        <v>2</v>
      </c>
      <c r="B10" s="1">
        <v>497512098</v>
      </c>
      <c r="C10" s="1">
        <v>36</v>
      </c>
      <c r="D10" s="1">
        <v>44</v>
      </c>
      <c r="E10" s="1" t="s">
        <v>57</v>
      </c>
      <c r="F10" s="29">
        <v>77</v>
      </c>
      <c r="G10" s="30">
        <v>78</v>
      </c>
      <c r="H10" s="32">
        <v>84</v>
      </c>
      <c r="I10" s="1"/>
      <c r="J10" s="19"/>
      <c r="K10" s="20"/>
      <c r="L10" s="2"/>
      <c r="M10" s="2"/>
      <c r="N10" s="2"/>
    </row>
    <row r="11" spans="1:14" ht="16.5">
      <c r="A11" s="1" t="s">
        <v>2</v>
      </c>
      <c r="B11" s="1">
        <v>497512103</v>
      </c>
      <c r="C11" s="1">
        <v>30</v>
      </c>
      <c r="D11" s="1">
        <v>53</v>
      </c>
      <c r="E11" s="1" t="s">
        <v>56</v>
      </c>
      <c r="F11" s="1">
        <v>80</v>
      </c>
      <c r="G11" s="1">
        <v>61</v>
      </c>
      <c r="H11" s="1">
        <v>84</v>
      </c>
      <c r="I11" s="1"/>
      <c r="J11" s="19"/>
      <c r="K11" s="20"/>
      <c r="L11" s="2"/>
      <c r="M11" s="2"/>
      <c r="N11" s="2"/>
    </row>
    <row r="12" spans="1:14" ht="16.5">
      <c r="A12" s="1" t="s">
        <v>2</v>
      </c>
      <c r="B12" s="1">
        <v>497512115</v>
      </c>
      <c r="C12" s="1">
        <v>36</v>
      </c>
      <c r="D12" s="1">
        <v>19</v>
      </c>
      <c r="E12" s="1" t="s">
        <v>56</v>
      </c>
      <c r="F12" s="1">
        <v>93</v>
      </c>
      <c r="G12" s="1">
        <v>46</v>
      </c>
      <c r="H12" s="1">
        <v>51</v>
      </c>
      <c r="I12" s="1"/>
      <c r="J12" s="19"/>
      <c r="K12" s="20"/>
      <c r="L12" s="2"/>
      <c r="M12" s="2"/>
      <c r="N12" s="2"/>
    </row>
    <row r="13" spans="1:14" ht="16.5">
      <c r="A13" s="1" t="s">
        <v>2</v>
      </c>
      <c r="B13" s="1">
        <v>497512127</v>
      </c>
      <c r="C13" s="1">
        <v>40</v>
      </c>
      <c r="D13" s="1">
        <v>44</v>
      </c>
      <c r="E13" s="1" t="s">
        <v>56</v>
      </c>
      <c r="F13" s="1">
        <v>68</v>
      </c>
      <c r="G13" s="1">
        <v>58</v>
      </c>
      <c r="H13" s="1" t="s">
        <v>51</v>
      </c>
      <c r="I13" s="1"/>
      <c r="J13" s="19"/>
      <c r="K13" s="20"/>
      <c r="L13" s="2"/>
      <c r="M13" s="2"/>
      <c r="N13" s="2"/>
    </row>
    <row r="14" spans="1:14" ht="16.5">
      <c r="A14" s="1" t="s">
        <v>2</v>
      </c>
      <c r="B14" s="1">
        <v>497512139</v>
      </c>
      <c r="C14" s="1">
        <v>50</v>
      </c>
      <c r="D14" s="1">
        <v>86</v>
      </c>
      <c r="E14" s="1" t="s">
        <v>56</v>
      </c>
      <c r="F14" s="1">
        <v>90</v>
      </c>
      <c r="G14" s="1">
        <v>67</v>
      </c>
      <c r="H14" s="1" t="s">
        <v>51</v>
      </c>
      <c r="I14" s="1"/>
      <c r="J14" s="19"/>
      <c r="K14" s="20"/>
      <c r="L14" s="2"/>
      <c r="M14" s="2"/>
      <c r="N14" s="2"/>
    </row>
    <row r="15" spans="1:14" ht="16.5">
      <c r="A15" s="1" t="s">
        <v>2</v>
      </c>
      <c r="B15" s="1">
        <v>497512141</v>
      </c>
      <c r="C15" s="1">
        <v>17</v>
      </c>
      <c r="D15" s="1">
        <v>74</v>
      </c>
      <c r="E15" s="1" t="s">
        <v>56</v>
      </c>
      <c r="F15" s="1">
        <v>88</v>
      </c>
      <c r="G15" s="1">
        <v>68</v>
      </c>
      <c r="H15" s="31">
        <v>76</v>
      </c>
      <c r="I15" s="1"/>
      <c r="J15" s="19"/>
      <c r="K15" s="20"/>
      <c r="L15" s="2"/>
      <c r="M15" s="2"/>
      <c r="N15" s="2"/>
    </row>
    <row r="16" spans="1:14" ht="16.5">
      <c r="A16" s="1" t="s">
        <v>2</v>
      </c>
      <c r="B16" s="1">
        <v>497512153</v>
      </c>
      <c r="C16" s="1" t="s">
        <v>51</v>
      </c>
      <c r="D16" s="1" t="s">
        <v>51</v>
      </c>
      <c r="E16" s="1" t="s">
        <v>56</v>
      </c>
      <c r="F16" s="1" t="s">
        <v>51</v>
      </c>
      <c r="G16" s="1" t="s">
        <v>51</v>
      </c>
      <c r="H16" s="1" t="s">
        <v>51</v>
      </c>
      <c r="I16" s="1"/>
      <c r="J16" s="19"/>
      <c r="K16" s="20"/>
      <c r="L16" s="2"/>
      <c r="M16" s="2"/>
      <c r="N16" s="2"/>
    </row>
    <row r="17" spans="1:14" ht="16.5">
      <c r="A17" s="1" t="s">
        <v>2</v>
      </c>
      <c r="B17" s="1">
        <v>497512165</v>
      </c>
      <c r="C17" s="1">
        <v>44</v>
      </c>
      <c r="D17" s="1">
        <v>82</v>
      </c>
      <c r="E17" s="1" t="s">
        <v>57</v>
      </c>
      <c r="F17" s="29">
        <v>93</v>
      </c>
      <c r="G17" s="30">
        <v>78</v>
      </c>
      <c r="H17" s="30">
        <v>61</v>
      </c>
      <c r="I17" s="1"/>
      <c r="J17" s="19"/>
      <c r="K17" s="20"/>
      <c r="L17" s="2"/>
      <c r="M17" s="2"/>
      <c r="N17" s="2"/>
    </row>
    <row r="18" spans="1:14" ht="16.5">
      <c r="A18" s="1" t="s">
        <v>2</v>
      </c>
      <c r="B18" s="1">
        <v>497512177</v>
      </c>
      <c r="C18" s="1">
        <v>30</v>
      </c>
      <c r="D18" s="1">
        <v>54</v>
      </c>
      <c r="E18" s="1" t="s">
        <v>57</v>
      </c>
      <c r="F18" s="1">
        <v>91</v>
      </c>
      <c r="G18" s="1">
        <v>96</v>
      </c>
      <c r="H18" s="1">
        <v>54</v>
      </c>
      <c r="I18" s="1"/>
      <c r="J18" s="19"/>
      <c r="K18" s="20"/>
      <c r="L18" s="2"/>
      <c r="M18" s="2"/>
      <c r="N18" s="2"/>
    </row>
    <row r="19" spans="1:14" s="24" customFormat="1" ht="16.5">
      <c r="A19" s="21" t="s">
        <v>2</v>
      </c>
      <c r="B19" s="21">
        <v>497512189</v>
      </c>
      <c r="C19" s="21">
        <v>45</v>
      </c>
      <c r="D19" s="21">
        <v>80</v>
      </c>
      <c r="E19" s="1" t="s">
        <v>57</v>
      </c>
      <c r="F19" s="21">
        <v>72</v>
      </c>
      <c r="G19" s="21">
        <v>73</v>
      </c>
      <c r="H19" s="21">
        <v>64</v>
      </c>
      <c r="I19" s="21"/>
      <c r="J19" s="22"/>
      <c r="K19" s="23"/>
      <c r="L19" s="26"/>
      <c r="M19" s="26"/>
      <c r="N19" s="26"/>
    </row>
    <row r="20" spans="1:14" ht="16.5">
      <c r="A20" s="1" t="s">
        <v>2</v>
      </c>
      <c r="B20" s="1">
        <v>497512191</v>
      </c>
      <c r="C20" s="1">
        <v>45</v>
      </c>
      <c r="D20" s="1">
        <v>71</v>
      </c>
      <c r="E20" s="1" t="s">
        <v>56</v>
      </c>
      <c r="F20" s="1">
        <v>90</v>
      </c>
      <c r="G20" s="1">
        <v>90</v>
      </c>
      <c r="H20" s="1">
        <v>69</v>
      </c>
      <c r="I20" s="1"/>
      <c r="J20" s="19"/>
      <c r="K20" s="20"/>
      <c r="L20" s="2"/>
      <c r="M20" s="2"/>
      <c r="N20" s="2"/>
    </row>
    <row r="21" spans="1:14" ht="16.5">
      <c r="A21" s="1" t="s">
        <v>2</v>
      </c>
      <c r="B21" s="1">
        <v>497512206</v>
      </c>
      <c r="C21" s="1">
        <v>17</v>
      </c>
      <c r="D21" s="1">
        <v>60</v>
      </c>
      <c r="E21" s="1" t="s">
        <v>57</v>
      </c>
      <c r="F21" s="1">
        <v>91</v>
      </c>
      <c r="G21" s="1">
        <v>80</v>
      </c>
      <c r="H21" s="1">
        <v>70</v>
      </c>
      <c r="I21" s="1"/>
      <c r="J21" s="19"/>
      <c r="K21" s="20"/>
      <c r="L21" s="2"/>
      <c r="M21" s="2"/>
      <c r="N21" s="2"/>
    </row>
    <row r="22" spans="1:14" ht="16.5">
      <c r="A22" s="1" t="s">
        <v>2</v>
      </c>
      <c r="B22" s="1">
        <v>497512220</v>
      </c>
      <c r="C22" s="1">
        <v>39</v>
      </c>
      <c r="D22" s="1">
        <v>66</v>
      </c>
      <c r="E22" s="1" t="s">
        <v>57</v>
      </c>
      <c r="F22" s="1">
        <v>95</v>
      </c>
      <c r="G22" s="1">
        <v>69</v>
      </c>
      <c r="H22" s="1">
        <v>55</v>
      </c>
      <c r="I22" s="1"/>
      <c r="J22" s="19"/>
      <c r="K22" s="20"/>
      <c r="L22" s="2"/>
      <c r="M22" s="2"/>
      <c r="N22" s="2"/>
    </row>
    <row r="23" spans="1:14" ht="16.5">
      <c r="A23" s="1" t="s">
        <v>2</v>
      </c>
      <c r="B23" s="1">
        <v>497512232</v>
      </c>
      <c r="C23" s="1">
        <v>30</v>
      </c>
      <c r="D23" s="1">
        <v>74</v>
      </c>
      <c r="E23" s="1" t="s">
        <v>57</v>
      </c>
      <c r="F23" s="1">
        <v>93</v>
      </c>
      <c r="G23" s="1">
        <v>62</v>
      </c>
      <c r="H23" s="1">
        <v>64</v>
      </c>
      <c r="I23" s="1"/>
      <c r="J23" s="19"/>
      <c r="K23" s="20"/>
      <c r="L23" s="2"/>
      <c r="M23" s="2"/>
      <c r="N23" s="2"/>
    </row>
    <row r="24" spans="1:14" ht="16.5">
      <c r="A24" s="1" t="s">
        <v>2</v>
      </c>
      <c r="B24" s="1">
        <v>497512244</v>
      </c>
      <c r="C24" s="1">
        <v>35</v>
      </c>
      <c r="D24" s="1">
        <v>76</v>
      </c>
      <c r="E24" s="1" t="s">
        <v>57</v>
      </c>
      <c r="F24" s="1">
        <v>77</v>
      </c>
      <c r="G24" s="1">
        <v>78</v>
      </c>
      <c r="H24" s="1">
        <v>75</v>
      </c>
      <c r="I24" s="1"/>
      <c r="J24" s="19"/>
      <c r="K24" s="20"/>
      <c r="L24" s="2"/>
      <c r="M24" s="2"/>
      <c r="N24" s="2"/>
    </row>
    <row r="25" spans="1:14" ht="16.5">
      <c r="A25" s="1" t="s">
        <v>2</v>
      </c>
      <c r="B25" s="1">
        <v>497512256</v>
      </c>
      <c r="C25" s="1" t="s">
        <v>51</v>
      </c>
      <c r="D25" s="1">
        <v>61</v>
      </c>
      <c r="E25" s="1" t="s">
        <v>56</v>
      </c>
      <c r="F25" s="1">
        <v>70</v>
      </c>
      <c r="G25" s="1">
        <v>60</v>
      </c>
      <c r="H25" s="1">
        <v>72</v>
      </c>
      <c r="I25" s="1"/>
      <c r="J25" s="19"/>
      <c r="K25" s="20"/>
      <c r="L25" s="2"/>
      <c r="M25" s="2"/>
      <c r="N25" s="2"/>
    </row>
    <row r="26" spans="1:14" ht="16.5">
      <c r="A26" s="1" t="s">
        <v>2</v>
      </c>
      <c r="B26" s="1">
        <v>497512268</v>
      </c>
      <c r="C26" s="1">
        <v>57</v>
      </c>
      <c r="D26" s="1">
        <v>85</v>
      </c>
      <c r="E26" s="1" t="s">
        <v>57</v>
      </c>
      <c r="F26" s="1">
        <v>100</v>
      </c>
      <c r="G26" s="1">
        <v>96</v>
      </c>
      <c r="H26" s="1">
        <v>89</v>
      </c>
      <c r="I26" s="1"/>
      <c r="J26" s="19"/>
      <c r="K26" s="20"/>
      <c r="L26" s="2"/>
      <c r="M26" s="2"/>
      <c r="N26" s="2"/>
    </row>
    <row r="27" spans="1:14" ht="16.5">
      <c r="A27" s="1" t="s">
        <v>2</v>
      </c>
      <c r="B27" s="1">
        <v>497512270</v>
      </c>
      <c r="C27" s="1">
        <v>22</v>
      </c>
      <c r="D27" s="1">
        <v>4</v>
      </c>
      <c r="E27" s="1" t="s">
        <v>56</v>
      </c>
      <c r="F27" s="1">
        <v>70</v>
      </c>
      <c r="G27" s="1">
        <v>53</v>
      </c>
      <c r="H27" s="1">
        <v>50</v>
      </c>
      <c r="I27" s="1"/>
      <c r="J27" s="19"/>
      <c r="K27" s="20"/>
      <c r="L27" s="2"/>
      <c r="M27" s="2"/>
      <c r="N27" s="2"/>
    </row>
    <row r="28" spans="1:14" ht="16.5">
      <c r="A28" s="1" t="s">
        <v>2</v>
      </c>
      <c r="B28" s="1">
        <v>497512282</v>
      </c>
      <c r="C28" s="1">
        <v>57</v>
      </c>
      <c r="D28" s="1">
        <v>67</v>
      </c>
      <c r="E28" s="1" t="s">
        <v>56</v>
      </c>
      <c r="F28" s="1">
        <v>95</v>
      </c>
      <c r="G28" s="1">
        <v>95</v>
      </c>
      <c r="H28" s="1">
        <v>60</v>
      </c>
      <c r="I28" s="1"/>
      <c r="J28" s="19"/>
      <c r="K28" s="20"/>
      <c r="L28" s="2"/>
      <c r="M28" s="2"/>
      <c r="N28" s="2"/>
    </row>
    <row r="29" spans="1:14" ht="16.5">
      <c r="A29" s="1" t="s">
        <v>2</v>
      </c>
      <c r="B29" s="1">
        <v>497512294</v>
      </c>
      <c r="C29" s="1">
        <v>40</v>
      </c>
      <c r="D29" s="1">
        <v>75</v>
      </c>
      <c r="E29" s="1" t="s">
        <v>57</v>
      </c>
      <c r="F29" s="1">
        <v>85</v>
      </c>
      <c r="G29" s="1">
        <v>63</v>
      </c>
      <c r="H29" s="1">
        <v>70</v>
      </c>
      <c r="I29" s="1"/>
      <c r="J29" s="19"/>
      <c r="K29" s="20"/>
      <c r="L29" s="2"/>
      <c r="M29" s="2"/>
      <c r="N29" s="2"/>
    </row>
    <row r="30" spans="1:14" ht="16.5">
      <c r="A30" s="1" t="s">
        <v>2</v>
      </c>
      <c r="B30" s="1">
        <v>497512309</v>
      </c>
      <c r="C30" s="1">
        <v>39</v>
      </c>
      <c r="D30" s="1">
        <v>26</v>
      </c>
      <c r="E30" s="1" t="s">
        <v>56</v>
      </c>
      <c r="F30" s="1">
        <v>79</v>
      </c>
      <c r="G30" s="1">
        <v>23</v>
      </c>
      <c r="H30" s="1">
        <v>47</v>
      </c>
      <c r="I30" s="1"/>
      <c r="J30" s="19"/>
      <c r="K30" s="20"/>
      <c r="L30" s="2"/>
      <c r="M30" s="2"/>
      <c r="N30" s="2"/>
    </row>
    <row r="31" spans="1:14" ht="16.5">
      <c r="A31" s="1" t="s">
        <v>2</v>
      </c>
      <c r="B31" s="1">
        <v>497512311</v>
      </c>
      <c r="C31" s="1">
        <v>40</v>
      </c>
      <c r="D31" s="1">
        <v>50</v>
      </c>
      <c r="E31" s="1" t="s">
        <v>56</v>
      </c>
      <c r="F31" s="1">
        <v>70</v>
      </c>
      <c r="G31" s="1">
        <v>75</v>
      </c>
      <c r="H31" s="1">
        <v>71</v>
      </c>
      <c r="I31" s="1"/>
      <c r="J31" s="19"/>
      <c r="K31" s="20"/>
      <c r="L31" s="2"/>
      <c r="M31" s="2"/>
      <c r="N31" s="2"/>
    </row>
    <row r="32" spans="1:14" ht="16.5">
      <c r="A32" s="1" t="s">
        <v>2</v>
      </c>
      <c r="B32" s="1">
        <v>497512323</v>
      </c>
      <c r="C32" s="1">
        <v>40</v>
      </c>
      <c r="D32" s="1">
        <v>66</v>
      </c>
      <c r="E32" s="1" t="s">
        <v>56</v>
      </c>
      <c r="F32" s="1">
        <v>39</v>
      </c>
      <c r="G32" s="1">
        <v>77</v>
      </c>
      <c r="H32" s="1">
        <v>62</v>
      </c>
      <c r="I32" s="1"/>
      <c r="J32" s="19"/>
      <c r="K32" s="20"/>
      <c r="L32" s="2"/>
      <c r="M32" s="2"/>
      <c r="N32" s="2"/>
    </row>
    <row r="33" spans="1:14" ht="16.5">
      <c r="A33" s="1" t="s">
        <v>2</v>
      </c>
      <c r="B33" s="1">
        <v>497512335</v>
      </c>
      <c r="C33" s="1">
        <v>15</v>
      </c>
      <c r="D33" s="1">
        <v>27</v>
      </c>
      <c r="E33" s="1" t="s">
        <v>56</v>
      </c>
      <c r="F33" s="1">
        <v>60</v>
      </c>
      <c r="G33" s="1">
        <v>60</v>
      </c>
      <c r="H33" s="1">
        <v>53</v>
      </c>
      <c r="I33" s="1"/>
      <c r="J33" s="19"/>
      <c r="K33" s="20"/>
      <c r="L33" s="2"/>
      <c r="M33" s="2"/>
      <c r="N33" s="2"/>
    </row>
    <row r="34" spans="1:14" ht="16.5">
      <c r="A34" s="1" t="s">
        <v>2</v>
      </c>
      <c r="B34" s="1">
        <v>497512347</v>
      </c>
      <c r="C34" s="1">
        <v>45</v>
      </c>
      <c r="D34" s="1">
        <v>82</v>
      </c>
      <c r="E34" s="1" t="s">
        <v>56</v>
      </c>
      <c r="F34" s="1">
        <v>92</v>
      </c>
      <c r="G34" s="1">
        <v>45</v>
      </c>
      <c r="H34" s="1">
        <v>37</v>
      </c>
      <c r="I34" s="1"/>
      <c r="J34" s="19"/>
      <c r="K34" s="20"/>
      <c r="L34" s="2"/>
      <c r="M34" s="2"/>
      <c r="N34" s="2"/>
    </row>
    <row r="35" spans="1:14" ht="16.5">
      <c r="A35" s="1" t="s">
        <v>2</v>
      </c>
      <c r="B35" s="1">
        <v>497512359</v>
      </c>
      <c r="C35" s="1">
        <v>17</v>
      </c>
      <c r="D35" s="1">
        <v>78</v>
      </c>
      <c r="E35" s="1" t="s">
        <v>57</v>
      </c>
      <c r="F35" s="1">
        <v>56</v>
      </c>
      <c r="G35" s="1">
        <v>62</v>
      </c>
      <c r="H35" s="1">
        <v>57</v>
      </c>
      <c r="I35" s="1"/>
      <c r="J35" s="19"/>
      <c r="K35" s="20"/>
      <c r="L35" s="2"/>
      <c r="M35" s="2"/>
      <c r="N35" s="2"/>
    </row>
    <row r="36" spans="1:14" ht="16.5">
      <c r="A36" s="1" t="s">
        <v>2</v>
      </c>
      <c r="B36" s="1">
        <v>497512361</v>
      </c>
      <c r="C36" s="1">
        <v>40</v>
      </c>
      <c r="D36" s="1">
        <v>66</v>
      </c>
      <c r="E36" s="1" t="s">
        <v>57</v>
      </c>
      <c r="F36" s="1">
        <v>93</v>
      </c>
      <c r="G36" s="1">
        <v>66</v>
      </c>
      <c r="H36" s="1">
        <v>53</v>
      </c>
      <c r="I36" s="1"/>
      <c r="J36" s="19"/>
      <c r="K36" s="20"/>
      <c r="L36" s="2"/>
      <c r="M36" s="2"/>
      <c r="N36" s="2"/>
    </row>
    <row r="37" spans="1:14" ht="16.5">
      <c r="A37" s="1" t="s">
        <v>2</v>
      </c>
      <c r="B37" s="1">
        <v>497512373</v>
      </c>
      <c r="C37" s="1">
        <v>40</v>
      </c>
      <c r="D37" s="1" t="s">
        <v>51</v>
      </c>
      <c r="E37" s="1" t="s">
        <v>56</v>
      </c>
      <c r="F37" s="1">
        <v>93</v>
      </c>
      <c r="G37" s="1">
        <v>77</v>
      </c>
      <c r="H37" s="1">
        <v>58</v>
      </c>
      <c r="I37" s="1"/>
      <c r="J37" s="19"/>
      <c r="K37" s="20"/>
      <c r="L37" s="2"/>
      <c r="M37" s="2"/>
      <c r="N37" s="2"/>
    </row>
    <row r="38" spans="1:14" ht="16.5">
      <c r="A38" s="1" t="s">
        <v>2</v>
      </c>
      <c r="B38" s="1">
        <v>497512385</v>
      </c>
      <c r="C38" s="1">
        <v>32</v>
      </c>
      <c r="D38" s="1">
        <v>24</v>
      </c>
      <c r="E38" s="1" t="s">
        <v>57</v>
      </c>
      <c r="F38" s="1">
        <v>68</v>
      </c>
      <c r="G38" s="1">
        <v>64</v>
      </c>
      <c r="H38" s="1">
        <v>62</v>
      </c>
      <c r="I38" s="1"/>
      <c r="J38" s="19"/>
      <c r="K38" s="20"/>
      <c r="L38" s="2"/>
      <c r="M38" s="2"/>
      <c r="N38" s="2"/>
    </row>
    <row r="39" spans="1:14" ht="16.5">
      <c r="A39" s="1" t="s">
        <v>2</v>
      </c>
      <c r="B39" s="1">
        <v>497512397</v>
      </c>
      <c r="C39" s="1">
        <v>23</v>
      </c>
      <c r="D39" s="1">
        <v>47</v>
      </c>
      <c r="E39" s="1" t="s">
        <v>56</v>
      </c>
      <c r="F39" s="1">
        <v>78</v>
      </c>
      <c r="G39" s="1">
        <v>61</v>
      </c>
      <c r="H39" s="1">
        <v>71</v>
      </c>
      <c r="I39" s="1"/>
      <c r="J39" s="19"/>
      <c r="K39" s="20"/>
      <c r="L39" s="2"/>
      <c r="M39" s="2"/>
      <c r="N39" s="2"/>
    </row>
    <row r="40" spans="1:14" ht="16.5">
      <c r="A40" s="1" t="s">
        <v>2</v>
      </c>
      <c r="B40" s="1">
        <v>497512414</v>
      </c>
      <c r="C40" s="1">
        <v>41</v>
      </c>
      <c r="D40" s="1">
        <v>82</v>
      </c>
      <c r="E40" s="1" t="s">
        <v>56</v>
      </c>
      <c r="F40" s="1">
        <v>88</v>
      </c>
      <c r="G40" s="1">
        <v>83</v>
      </c>
      <c r="H40" s="1">
        <v>65</v>
      </c>
      <c r="I40" s="1"/>
      <c r="J40" s="19"/>
      <c r="K40" s="20"/>
      <c r="L40" s="2"/>
      <c r="M40" s="2"/>
      <c r="N40" s="2"/>
    </row>
    <row r="41" spans="1:14" ht="16.5">
      <c r="A41" s="1" t="s">
        <v>2</v>
      </c>
      <c r="B41" s="1">
        <v>497512426</v>
      </c>
      <c r="C41" s="1">
        <v>57</v>
      </c>
      <c r="D41" s="1">
        <v>100</v>
      </c>
      <c r="E41" s="1" t="s">
        <v>57</v>
      </c>
      <c r="F41" s="29">
        <v>100</v>
      </c>
      <c r="G41" s="30">
        <v>97</v>
      </c>
      <c r="H41" s="30">
        <v>91</v>
      </c>
      <c r="I41" s="1"/>
      <c r="J41" s="19"/>
      <c r="K41" s="20"/>
      <c r="L41" s="2"/>
      <c r="M41" s="2"/>
      <c r="N41" s="2"/>
    </row>
    <row r="42" spans="1:14" ht="16.5">
      <c r="A42" s="1" t="s">
        <v>2</v>
      </c>
      <c r="B42" s="1">
        <v>497512438</v>
      </c>
      <c r="C42" s="1">
        <v>17</v>
      </c>
      <c r="D42" s="1">
        <v>67</v>
      </c>
      <c r="E42" s="1" t="s">
        <v>57</v>
      </c>
      <c r="F42" s="1">
        <v>96</v>
      </c>
      <c r="G42" s="1">
        <v>85</v>
      </c>
      <c r="H42" s="31">
        <v>75</v>
      </c>
      <c r="I42" s="1"/>
      <c r="J42" s="19"/>
      <c r="K42" s="20"/>
      <c r="L42" s="2"/>
      <c r="M42" s="2"/>
      <c r="N42" s="2"/>
    </row>
    <row r="43" spans="1:14" ht="16.5">
      <c r="A43" s="1" t="s">
        <v>2</v>
      </c>
      <c r="B43" s="1">
        <v>497512440</v>
      </c>
      <c r="C43" s="1">
        <v>60</v>
      </c>
      <c r="D43" s="1">
        <v>90</v>
      </c>
      <c r="E43" s="1" t="s">
        <v>56</v>
      </c>
      <c r="F43" s="1">
        <v>95</v>
      </c>
      <c r="G43" s="1">
        <v>84</v>
      </c>
      <c r="H43" s="1">
        <v>44</v>
      </c>
      <c r="I43" s="1"/>
      <c r="J43" s="19"/>
      <c r="K43" s="20"/>
      <c r="L43" s="2"/>
      <c r="M43" s="2"/>
      <c r="N43" s="2"/>
    </row>
    <row r="44" spans="1:14" ht="16.5">
      <c r="A44" s="1" t="s">
        <v>2</v>
      </c>
      <c r="B44" s="1">
        <v>497512452</v>
      </c>
      <c r="C44" s="1">
        <v>45</v>
      </c>
      <c r="D44" s="1">
        <v>53</v>
      </c>
      <c r="E44" s="1" t="s">
        <v>56</v>
      </c>
      <c r="F44" s="1">
        <v>75</v>
      </c>
      <c r="G44" s="1">
        <v>78</v>
      </c>
      <c r="H44" s="1">
        <v>52</v>
      </c>
      <c r="I44" s="1"/>
      <c r="J44" s="19"/>
      <c r="K44" s="20"/>
      <c r="L44" s="2"/>
      <c r="M44" s="2"/>
      <c r="N44" s="2"/>
    </row>
    <row r="45" spans="1:14" ht="16.5">
      <c r="A45" s="1" t="s">
        <v>2</v>
      </c>
      <c r="B45" s="1">
        <v>497512464</v>
      </c>
      <c r="C45" s="1">
        <v>40</v>
      </c>
      <c r="D45" s="1">
        <v>57</v>
      </c>
      <c r="E45" s="1" t="s">
        <v>57</v>
      </c>
      <c r="F45" s="1">
        <v>82</v>
      </c>
      <c r="G45" s="1">
        <v>77</v>
      </c>
      <c r="H45" s="1">
        <v>85</v>
      </c>
      <c r="I45" s="1"/>
      <c r="J45" s="19"/>
      <c r="K45" s="20"/>
      <c r="L45" s="2"/>
      <c r="M45" s="2"/>
      <c r="N45" s="2"/>
    </row>
    <row r="46" spans="1:14" ht="16.5">
      <c r="A46" s="1" t="s">
        <v>2</v>
      </c>
      <c r="B46" s="1">
        <v>497512488</v>
      </c>
      <c r="C46" s="1">
        <v>73</v>
      </c>
      <c r="D46" s="1">
        <v>94</v>
      </c>
      <c r="E46" s="1" t="s">
        <v>57</v>
      </c>
      <c r="F46" s="1">
        <v>100</v>
      </c>
      <c r="G46" s="1">
        <v>94</v>
      </c>
      <c r="H46" s="1">
        <v>78</v>
      </c>
      <c r="I46" s="1"/>
      <c r="J46" s="19"/>
      <c r="K46" s="20"/>
      <c r="L46" s="2"/>
      <c r="M46" s="2"/>
      <c r="N46" s="2"/>
    </row>
    <row r="47" spans="1:14" ht="16.5">
      <c r="A47" s="1" t="s">
        <v>2</v>
      </c>
      <c r="B47" s="1">
        <v>497512490</v>
      </c>
      <c r="C47" s="1">
        <v>22</v>
      </c>
      <c r="D47" s="1">
        <v>64</v>
      </c>
      <c r="E47" s="1" t="s">
        <v>56</v>
      </c>
      <c r="F47" s="1">
        <v>37</v>
      </c>
      <c r="G47" s="1">
        <v>68</v>
      </c>
      <c r="H47" s="1">
        <v>60</v>
      </c>
      <c r="I47" s="1"/>
      <c r="J47" s="19"/>
      <c r="K47" s="20"/>
      <c r="L47" s="2"/>
      <c r="M47" s="2"/>
      <c r="N47" s="2"/>
    </row>
    <row r="48" spans="1:14" ht="16.5">
      <c r="A48" s="1" t="s">
        <v>2</v>
      </c>
      <c r="B48" s="1">
        <v>497512505</v>
      </c>
      <c r="C48" s="1">
        <v>30</v>
      </c>
      <c r="D48" s="1">
        <v>57</v>
      </c>
      <c r="E48" s="1" t="s">
        <v>56</v>
      </c>
      <c r="F48" s="1">
        <v>55</v>
      </c>
      <c r="G48" s="1">
        <v>79</v>
      </c>
      <c r="H48" s="1">
        <v>44</v>
      </c>
      <c r="I48" s="1"/>
      <c r="J48" s="19"/>
      <c r="K48" s="20"/>
      <c r="L48" s="2"/>
      <c r="M48" s="2"/>
      <c r="N48" s="2"/>
    </row>
    <row r="49" spans="1:14" ht="16.5">
      <c r="A49" s="1" t="s">
        <v>2</v>
      </c>
      <c r="B49" s="1">
        <v>497512517</v>
      </c>
      <c r="C49" s="1">
        <v>43</v>
      </c>
      <c r="D49" s="1">
        <v>51</v>
      </c>
      <c r="E49" s="1" t="s">
        <v>57</v>
      </c>
      <c r="F49" s="1">
        <v>85</v>
      </c>
      <c r="G49" s="1">
        <v>93</v>
      </c>
      <c r="H49" s="1">
        <v>63</v>
      </c>
      <c r="I49" s="1"/>
      <c r="J49" s="19"/>
      <c r="K49" s="20"/>
      <c r="L49" s="2"/>
      <c r="M49" s="2"/>
      <c r="N49" s="2"/>
    </row>
    <row r="50" spans="1:14" ht="16.5">
      <c r="A50" s="1" t="s">
        <v>2</v>
      </c>
      <c r="B50" s="1">
        <v>497512529</v>
      </c>
      <c r="C50" s="1">
        <v>46</v>
      </c>
      <c r="D50" s="1">
        <v>74</v>
      </c>
      <c r="E50" s="1" t="s">
        <v>56</v>
      </c>
      <c r="F50" s="1">
        <v>56</v>
      </c>
      <c r="G50" s="1">
        <v>58</v>
      </c>
      <c r="H50" s="1">
        <v>56</v>
      </c>
      <c r="I50" s="1"/>
      <c r="J50" s="19"/>
      <c r="K50" s="20"/>
      <c r="L50" s="2"/>
      <c r="M50" s="2"/>
      <c r="N50" s="2"/>
    </row>
    <row r="51" spans="1:14" ht="16.5">
      <c r="A51" s="1" t="s">
        <v>2</v>
      </c>
      <c r="B51" s="1">
        <v>497512531</v>
      </c>
      <c r="C51" s="1">
        <v>40</v>
      </c>
      <c r="D51" s="1">
        <v>61</v>
      </c>
      <c r="E51" s="1" t="s">
        <v>57</v>
      </c>
      <c r="F51" s="1">
        <v>91</v>
      </c>
      <c r="G51" s="1">
        <v>88</v>
      </c>
      <c r="H51" s="1">
        <v>67</v>
      </c>
      <c r="I51" s="1"/>
      <c r="J51" s="19"/>
      <c r="K51" s="20"/>
      <c r="L51" s="2"/>
      <c r="M51" s="2"/>
      <c r="N51" s="2"/>
    </row>
    <row r="52" spans="1:14" ht="16.5">
      <c r="A52" s="1" t="s">
        <v>2</v>
      </c>
      <c r="B52" s="1">
        <v>497512555</v>
      </c>
      <c r="C52" s="1">
        <v>47</v>
      </c>
      <c r="D52" s="1">
        <v>32</v>
      </c>
      <c r="E52" s="1" t="s">
        <v>56</v>
      </c>
      <c r="F52" s="1">
        <v>77</v>
      </c>
      <c r="G52" s="1">
        <v>39</v>
      </c>
      <c r="H52" s="1">
        <v>54</v>
      </c>
      <c r="I52" s="1"/>
      <c r="J52" s="19"/>
      <c r="K52" s="20"/>
      <c r="L52" s="2"/>
      <c r="M52" s="2"/>
      <c r="N52" s="2"/>
    </row>
    <row r="53" spans="1:14" ht="16.5">
      <c r="A53" s="1" t="s">
        <v>2</v>
      </c>
      <c r="B53" s="1">
        <v>497512567</v>
      </c>
      <c r="C53" s="1">
        <v>32</v>
      </c>
      <c r="D53" s="1">
        <v>60</v>
      </c>
      <c r="E53" s="1" t="s">
        <v>56</v>
      </c>
      <c r="F53" s="1">
        <v>70</v>
      </c>
      <c r="G53" s="1">
        <v>43</v>
      </c>
      <c r="H53" s="1">
        <v>37</v>
      </c>
      <c r="I53" s="1"/>
      <c r="J53" s="19"/>
      <c r="K53" s="20"/>
      <c r="L53" s="2"/>
      <c r="M53" s="2"/>
      <c r="N53" s="2"/>
    </row>
    <row r="54" spans="1:14" ht="16.5">
      <c r="A54" s="1" t="s">
        <v>2</v>
      </c>
      <c r="B54" s="1">
        <v>497512579</v>
      </c>
      <c r="C54" s="1">
        <v>37</v>
      </c>
      <c r="D54" s="1">
        <v>60</v>
      </c>
      <c r="E54" s="1" t="s">
        <v>56</v>
      </c>
      <c r="F54" s="1">
        <v>70</v>
      </c>
      <c r="G54" s="1">
        <v>72</v>
      </c>
      <c r="H54" s="1">
        <v>75</v>
      </c>
      <c r="I54" s="1"/>
      <c r="J54" s="19"/>
      <c r="K54" s="20"/>
      <c r="L54" s="2"/>
      <c r="M54" s="2"/>
      <c r="N54" s="2"/>
    </row>
    <row r="55" spans="1:14" ht="16.5">
      <c r="A55" s="1" t="s">
        <v>2</v>
      </c>
      <c r="B55" s="1">
        <v>497512581</v>
      </c>
      <c r="C55" s="1">
        <v>36</v>
      </c>
      <c r="D55" s="1">
        <v>44</v>
      </c>
      <c r="E55" s="1" t="s">
        <v>56</v>
      </c>
      <c r="F55" s="1">
        <v>75</v>
      </c>
      <c r="G55" s="1">
        <v>45</v>
      </c>
      <c r="H55" s="1">
        <v>59</v>
      </c>
      <c r="I55" s="1"/>
      <c r="J55" s="19"/>
      <c r="K55" s="20"/>
      <c r="L55" s="2"/>
      <c r="M55" s="2"/>
      <c r="N55" s="2"/>
    </row>
    <row r="56" spans="1:14" ht="16.5">
      <c r="A56" s="1" t="s">
        <v>2</v>
      </c>
      <c r="B56" s="1">
        <v>497512593</v>
      </c>
      <c r="C56" s="1">
        <v>38</v>
      </c>
      <c r="D56" s="1">
        <v>32</v>
      </c>
      <c r="E56" s="1" t="s">
        <v>56</v>
      </c>
      <c r="F56" s="1">
        <v>65</v>
      </c>
      <c r="G56" s="1">
        <v>36</v>
      </c>
      <c r="H56" s="1" t="s">
        <v>51</v>
      </c>
      <c r="I56" s="1"/>
      <c r="J56" s="19"/>
      <c r="K56" s="20"/>
      <c r="L56" s="2"/>
      <c r="M56" s="2"/>
      <c r="N56" s="2"/>
    </row>
    <row r="57" spans="1:14" ht="16.5">
      <c r="A57" s="1" t="s">
        <v>2</v>
      </c>
      <c r="B57" s="1">
        <v>497512608</v>
      </c>
      <c r="C57" s="1" t="s">
        <v>51</v>
      </c>
      <c r="D57" s="1" t="s">
        <v>51</v>
      </c>
      <c r="E57" s="1" t="s">
        <v>56</v>
      </c>
      <c r="F57" s="1" t="s">
        <v>51</v>
      </c>
      <c r="G57" s="1" t="s">
        <v>51</v>
      </c>
      <c r="H57" s="1" t="s">
        <v>51</v>
      </c>
      <c r="I57" s="1"/>
      <c r="J57" s="19"/>
      <c r="K57" s="20"/>
      <c r="L57" s="2"/>
      <c r="M57" s="2"/>
      <c r="N57" s="2"/>
    </row>
    <row r="58" spans="1:14" ht="16.5">
      <c r="A58" s="1" t="s">
        <v>3</v>
      </c>
      <c r="B58" s="1">
        <v>496512015</v>
      </c>
      <c r="C58" s="1" t="s">
        <v>51</v>
      </c>
      <c r="D58" s="1" t="s">
        <v>51</v>
      </c>
      <c r="E58" s="1" t="s">
        <v>56</v>
      </c>
      <c r="F58" s="1" t="s">
        <v>51</v>
      </c>
      <c r="G58" s="1" t="s">
        <v>51</v>
      </c>
      <c r="H58" s="1" t="s">
        <v>51</v>
      </c>
      <c r="I58" s="1"/>
      <c r="J58" s="19"/>
      <c r="K58" s="20"/>
      <c r="L58" s="2"/>
      <c r="M58" s="2"/>
      <c r="N58" s="2"/>
    </row>
    <row r="59" spans="1:14" ht="16.5">
      <c r="A59" s="7" t="s">
        <v>19</v>
      </c>
      <c r="B59" s="6">
        <v>496511657</v>
      </c>
      <c r="C59" s="1">
        <v>40</v>
      </c>
      <c r="D59" s="1">
        <v>41</v>
      </c>
      <c r="E59" s="1" t="s">
        <v>56</v>
      </c>
      <c r="F59" s="1">
        <v>79</v>
      </c>
      <c r="G59" s="1">
        <v>62</v>
      </c>
      <c r="H59" s="1">
        <v>63</v>
      </c>
      <c r="I59" s="1"/>
      <c r="J59" s="19"/>
      <c r="K59" s="20"/>
      <c r="L59" s="2"/>
      <c r="M59" s="2"/>
      <c r="N59" s="2"/>
    </row>
    <row r="60" spans="1:14" ht="16.5">
      <c r="A60" s="7" t="s">
        <v>19</v>
      </c>
      <c r="B60" s="7">
        <v>496511011</v>
      </c>
      <c r="C60" s="1" t="s">
        <v>51</v>
      </c>
      <c r="D60" s="1">
        <v>57</v>
      </c>
      <c r="E60" s="1" t="s">
        <v>56</v>
      </c>
      <c r="F60" s="1">
        <v>73</v>
      </c>
      <c r="G60" s="1" t="s">
        <v>51</v>
      </c>
      <c r="H60" s="1" t="s">
        <v>51</v>
      </c>
      <c r="I60" s="1"/>
      <c r="J60" s="19"/>
      <c r="K60" s="20"/>
      <c r="L60" s="2"/>
      <c r="M60" s="2"/>
      <c r="N60" s="2"/>
    </row>
    <row r="61" spans="1:14" ht="16.5">
      <c r="A61" s="7" t="s">
        <v>19</v>
      </c>
      <c r="B61" s="7">
        <v>496511700</v>
      </c>
      <c r="C61" s="1">
        <v>38</v>
      </c>
      <c r="D61" s="1">
        <v>31</v>
      </c>
      <c r="E61" s="1" t="s">
        <v>57</v>
      </c>
      <c r="F61" s="1">
        <v>53</v>
      </c>
      <c r="G61" s="29">
        <v>44</v>
      </c>
      <c r="H61" s="29">
        <v>52</v>
      </c>
      <c r="I61" s="1"/>
      <c r="J61" s="19"/>
      <c r="K61" s="20"/>
      <c r="L61" s="2"/>
      <c r="M61" s="2"/>
      <c r="N61" s="2"/>
    </row>
    <row r="62" spans="1:14" ht="16.5">
      <c r="A62" s="7" t="s">
        <v>19</v>
      </c>
      <c r="B62" s="27">
        <v>496511736</v>
      </c>
      <c r="C62" s="27">
        <v>15</v>
      </c>
      <c r="D62" s="1" t="s">
        <v>51</v>
      </c>
      <c r="E62" s="1" t="s">
        <v>56</v>
      </c>
      <c r="F62" s="1" t="s">
        <v>51</v>
      </c>
      <c r="G62" s="1" t="s">
        <v>51</v>
      </c>
      <c r="H62" s="1" t="s">
        <v>51</v>
      </c>
      <c r="I62" s="1"/>
      <c r="J62" s="19"/>
      <c r="K62" s="20"/>
      <c r="L62" s="2"/>
      <c r="M62" s="2"/>
      <c r="N62" s="2"/>
    </row>
    <row r="63" spans="1:14" ht="16.5">
      <c r="A63" s="7" t="s">
        <v>19</v>
      </c>
      <c r="B63" s="6">
        <v>496511061</v>
      </c>
      <c r="C63" s="1" t="s">
        <v>51</v>
      </c>
      <c r="D63" s="1" t="s">
        <v>51</v>
      </c>
      <c r="E63" s="1" t="s">
        <v>56</v>
      </c>
      <c r="F63" s="1">
        <v>45</v>
      </c>
      <c r="G63" s="1" t="s">
        <v>51</v>
      </c>
      <c r="H63" s="1">
        <v>54</v>
      </c>
      <c r="I63" s="1"/>
      <c r="J63" s="19"/>
      <c r="K63" s="20"/>
      <c r="L63" s="2"/>
      <c r="M63" s="2"/>
      <c r="N63" s="2"/>
    </row>
    <row r="64" spans="1:14" ht="16.5">
      <c r="A64" s="6" t="s">
        <v>21</v>
      </c>
      <c r="B64" s="6">
        <v>496512651</v>
      </c>
      <c r="C64" s="1">
        <v>47</v>
      </c>
      <c r="D64" s="1">
        <v>51</v>
      </c>
      <c r="E64" s="1" t="s">
        <v>57</v>
      </c>
      <c r="F64" s="1">
        <v>87</v>
      </c>
      <c r="G64" s="1">
        <v>97</v>
      </c>
      <c r="H64" s="1">
        <v>83</v>
      </c>
      <c r="I64" s="1"/>
      <c r="J64" s="19"/>
      <c r="K64" s="20"/>
      <c r="L64" s="2"/>
      <c r="M64" s="2"/>
      <c r="N64" s="2"/>
    </row>
    <row r="65" spans="1:14" ht="16.5">
      <c r="A65" s="6" t="s">
        <v>22</v>
      </c>
      <c r="B65" s="6">
        <v>496512663</v>
      </c>
      <c r="C65" s="1">
        <v>25</v>
      </c>
      <c r="D65" s="1">
        <v>42</v>
      </c>
      <c r="E65" s="1" t="s">
        <v>56</v>
      </c>
      <c r="F65" s="1">
        <v>65</v>
      </c>
      <c r="G65" s="1" t="s">
        <v>51</v>
      </c>
      <c r="H65" s="1" t="s">
        <v>51</v>
      </c>
      <c r="I65" s="1"/>
      <c r="J65" s="19"/>
      <c r="K65" s="20"/>
      <c r="L65" s="2"/>
      <c r="M65" s="2"/>
      <c r="N65" s="2"/>
    </row>
    <row r="66" spans="1:14" ht="16.5">
      <c r="A66" s="8" t="s">
        <v>20</v>
      </c>
      <c r="B66" s="6">
        <v>496512687</v>
      </c>
      <c r="C66" s="3">
        <v>40</v>
      </c>
      <c r="D66" s="3">
        <v>4</v>
      </c>
      <c r="E66" s="1" t="s">
        <v>56</v>
      </c>
      <c r="F66" s="3">
        <v>88</v>
      </c>
      <c r="G66" s="3">
        <v>36</v>
      </c>
      <c r="H66" s="3">
        <v>52</v>
      </c>
      <c r="I66" s="1"/>
      <c r="J66" s="19"/>
      <c r="K66" s="20"/>
      <c r="L66" s="2"/>
      <c r="M66" s="2"/>
      <c r="N66" s="2"/>
    </row>
    <row r="67" spans="1:14" ht="16.5">
      <c r="A67" s="8" t="s">
        <v>20</v>
      </c>
      <c r="B67" s="6">
        <v>496512675</v>
      </c>
      <c r="C67" s="3">
        <v>47</v>
      </c>
      <c r="D67" s="3">
        <v>48</v>
      </c>
      <c r="E67" s="1" t="s">
        <v>56</v>
      </c>
      <c r="F67" s="3">
        <v>95</v>
      </c>
      <c r="G67" s="3">
        <v>46</v>
      </c>
      <c r="H67" s="3">
        <v>20</v>
      </c>
      <c r="I67" s="1"/>
      <c r="J67" s="19"/>
      <c r="K67" s="20"/>
      <c r="L67" s="2"/>
      <c r="M67" s="2"/>
      <c r="N67" s="2"/>
    </row>
    <row r="68" spans="1:14" ht="16.5">
      <c r="A68" s="6" t="s">
        <v>23</v>
      </c>
      <c r="B68" s="6">
        <v>495512628</v>
      </c>
      <c r="C68" s="1">
        <v>46</v>
      </c>
      <c r="D68" s="1">
        <v>32</v>
      </c>
      <c r="E68" s="1" t="s">
        <v>56</v>
      </c>
      <c r="F68" s="1">
        <v>70</v>
      </c>
      <c r="G68" s="1">
        <v>23</v>
      </c>
      <c r="H68" s="1">
        <v>24</v>
      </c>
      <c r="I68" s="1"/>
      <c r="J68" s="19"/>
      <c r="K68" s="20"/>
      <c r="L68" s="2"/>
      <c r="M68" s="2"/>
      <c r="N68" s="2"/>
    </row>
    <row r="69" spans="1:14" ht="16.5">
      <c r="A69" s="7" t="s">
        <v>24</v>
      </c>
      <c r="B69" s="7">
        <v>494511653</v>
      </c>
      <c r="C69" s="1">
        <v>34</v>
      </c>
      <c r="D69" s="1">
        <v>92</v>
      </c>
      <c r="E69" s="1" t="s">
        <v>57</v>
      </c>
      <c r="F69" s="1">
        <v>89</v>
      </c>
      <c r="G69" s="1">
        <v>92</v>
      </c>
      <c r="H69" s="1">
        <v>85</v>
      </c>
      <c r="I69" s="1"/>
      <c r="J69" s="19"/>
      <c r="K69" s="20"/>
      <c r="L69" s="2"/>
      <c r="M69" s="2"/>
      <c r="N69" s="2"/>
    </row>
    <row r="70" spans="1:14" ht="16.5">
      <c r="A70" s="7" t="s">
        <v>24</v>
      </c>
      <c r="B70" s="7">
        <v>494511639</v>
      </c>
      <c r="C70" s="1">
        <v>73</v>
      </c>
      <c r="D70" s="1">
        <v>96</v>
      </c>
      <c r="E70" s="1" t="s">
        <v>57</v>
      </c>
      <c r="F70" s="1">
        <v>95</v>
      </c>
      <c r="G70" s="1">
        <v>93</v>
      </c>
      <c r="H70" s="1">
        <v>86</v>
      </c>
      <c r="I70" s="1"/>
      <c r="J70" s="19"/>
      <c r="K70" s="20"/>
      <c r="L70" s="2"/>
      <c r="M70" s="2"/>
      <c r="N70" s="2"/>
    </row>
    <row r="71" spans="1:14" ht="16.5">
      <c r="A71" s="7" t="s">
        <v>24</v>
      </c>
      <c r="B71" s="27">
        <v>493511125</v>
      </c>
      <c r="C71" s="1" t="s">
        <v>51</v>
      </c>
      <c r="D71" s="1" t="s">
        <v>51</v>
      </c>
      <c r="E71" s="1" t="s">
        <v>56</v>
      </c>
      <c r="F71" s="1" t="s">
        <v>51</v>
      </c>
      <c r="G71" s="1" t="s">
        <v>51</v>
      </c>
      <c r="H71" s="1" t="s">
        <v>51</v>
      </c>
      <c r="I71" s="1"/>
      <c r="J71" s="19"/>
      <c r="K71" s="20"/>
      <c r="L71" s="2"/>
      <c r="M71" s="2"/>
      <c r="N71" s="2"/>
    </row>
    <row r="72" spans="1:14" ht="16.5">
      <c r="A72" s="6" t="s">
        <v>25</v>
      </c>
      <c r="B72" s="6">
        <v>496300113</v>
      </c>
      <c r="C72" s="1">
        <v>15</v>
      </c>
      <c r="D72" s="1">
        <v>68</v>
      </c>
      <c r="E72" s="1" t="s">
        <v>56</v>
      </c>
      <c r="F72" s="1">
        <v>80</v>
      </c>
      <c r="G72" s="1">
        <v>44</v>
      </c>
      <c r="H72" s="1">
        <v>70</v>
      </c>
      <c r="I72" s="1"/>
      <c r="J72" s="19"/>
      <c r="K72" s="20"/>
      <c r="L72" s="2"/>
      <c r="M72" s="2"/>
      <c r="N72" s="2"/>
    </row>
    <row r="73" spans="1:14" ht="16.5">
      <c r="A73" s="9"/>
      <c r="B73" s="9"/>
      <c r="C73" s="1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</row>
    <row r="74" spans="1:14" ht="16.5">
      <c r="A74" s="1"/>
      <c r="B74" s="17" t="s">
        <v>6</v>
      </c>
      <c r="C74" s="18">
        <f>COUNT(B2:B72)</f>
        <v>71</v>
      </c>
      <c r="D74" s="28">
        <f>COUNT(B2:B72)</f>
        <v>71</v>
      </c>
      <c r="E74" s="28"/>
      <c r="F74" s="28">
        <f>COUNT(B2:B72)</f>
        <v>71</v>
      </c>
      <c r="G74" s="28">
        <f>COUNT(B2:B72)</f>
        <v>71</v>
      </c>
      <c r="H74" s="28">
        <f>COUNT(B2:B72)</f>
        <v>71</v>
      </c>
      <c r="I74" s="16"/>
      <c r="J74" s="16"/>
      <c r="K74" s="2"/>
      <c r="L74" s="2"/>
      <c r="M74" s="2"/>
      <c r="N74" s="2"/>
    </row>
    <row r="75" spans="1:14" ht="16.5">
      <c r="A75" s="1"/>
      <c r="B75" s="13" t="s">
        <v>28</v>
      </c>
      <c r="C75" s="15">
        <f>COUNTIF(C2:C72,"&gt;=0")-COUNTIF(C2:C72,"&gt;100")</f>
        <v>64</v>
      </c>
      <c r="D75" s="15">
        <f>COUNTIF(D2:D72,"&gt;=0")-COUNTIF(D2:D72,"&gt;100")</f>
        <v>64</v>
      </c>
      <c r="E75" s="16"/>
      <c r="F75" s="15">
        <f>COUNTIF(F2:F72,"&gt;=0")-COUNTIF(F2:F72,"&gt;100")</f>
        <v>66</v>
      </c>
      <c r="G75" s="15">
        <f>COUNTIF(G2:G72,"&gt;=0")-COUNTIF(G2:G72,"&gt;100")</f>
        <v>62</v>
      </c>
      <c r="H75" s="15">
        <f>COUNTIF(H2:H72,"&gt;=0")-COUNTIF(H2:H72,"&gt;100")</f>
        <v>60</v>
      </c>
      <c r="I75" s="16"/>
      <c r="J75" s="16"/>
      <c r="K75" s="2"/>
      <c r="L75" s="2"/>
      <c r="M75" s="2"/>
      <c r="N75" s="2"/>
    </row>
    <row r="76" spans="1:14" ht="16.5">
      <c r="A76" s="2"/>
      <c r="B76" s="17" t="s">
        <v>5</v>
      </c>
      <c r="C76" s="15">
        <f>COUNTIF(C2:C72,"&gt;=0")-COUNTIF(C2:C72,"&gt;59")</f>
        <v>61</v>
      </c>
      <c r="D76" s="15">
        <f>COUNTIF(D2:D72,"&gt;=0")-COUNTIF(D2:D72,"&gt;59")</f>
        <v>28</v>
      </c>
      <c r="E76" s="16"/>
      <c r="F76" s="15">
        <f>COUNTIF(F2:F72,"&gt;=0")-COUNTIF(F2:F72,"&gt;59")</f>
        <v>7</v>
      </c>
      <c r="G76" s="15">
        <f>COUNTIF(G2:G72,"&gt;=0")-COUNTIF(G2:G72,"&gt;59")</f>
        <v>16</v>
      </c>
      <c r="H76" s="15">
        <f>COUNTIF(H2:H72,"&gt;=0")-COUNTIF(H2:H72,"&gt;59")</f>
        <v>23</v>
      </c>
      <c r="I76" s="15"/>
      <c r="J76" s="15"/>
      <c r="K76" s="15"/>
      <c r="L76" s="2"/>
      <c r="M76" s="2"/>
      <c r="N76" s="2"/>
    </row>
    <row r="77" spans="1:14" ht="16.5">
      <c r="A77" s="2"/>
      <c r="B77" s="17" t="s">
        <v>4</v>
      </c>
      <c r="C77" s="14">
        <f>AVERAGE(C2:C72)</f>
        <v>38.796875</v>
      </c>
      <c r="D77" s="14">
        <f>AVERAGE(D2:D72)</f>
        <v>59.765625</v>
      </c>
      <c r="E77" s="14"/>
      <c r="F77" s="14">
        <f>AVERAGE(F2:F72)</f>
        <v>78.75757575757575</v>
      </c>
      <c r="G77" s="14">
        <f>AVERAGE(G2:G72)</f>
        <v>69.03225806451613</v>
      </c>
      <c r="H77" s="14">
        <f>AVERAGE(H2:H72)</f>
        <v>63.65</v>
      </c>
      <c r="I77" s="14"/>
      <c r="J77" s="14"/>
      <c r="K77" s="14"/>
      <c r="L77" s="2"/>
      <c r="M77" s="2"/>
      <c r="N77" s="2"/>
    </row>
    <row r="78" spans="1:14" ht="16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6.5">
      <c r="A79" s="11"/>
      <c r="B79" s="11"/>
      <c r="C79" s="12" t="s">
        <v>26</v>
      </c>
      <c r="D79" s="12"/>
      <c r="E79" s="12"/>
      <c r="F79" s="10"/>
      <c r="G79" s="10"/>
      <c r="H79" s="10"/>
      <c r="I79" s="10"/>
      <c r="J79" s="10"/>
      <c r="K79" s="2"/>
      <c r="L79" s="2"/>
      <c r="M79" s="2"/>
      <c r="N79" s="2"/>
    </row>
  </sheetData>
  <sheetProtection/>
  <conditionalFormatting sqref="I2:K75 F2:F71 F75:G75 G62:H72 G2:H60 C2:E70 C71:F73 E2:E73 C77:K77">
    <cfRule type="cellIs" priority="36" dxfId="1" operator="less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2" sqref="C12"/>
    </sheetView>
  </sheetViews>
  <sheetFormatPr defaultColWidth="9.00390625" defaultRowHeight="15.75"/>
  <cols>
    <col min="2" max="2" width="0.12890625" style="0" customWidth="1"/>
    <col min="4" max="4" width="3.25390625" style="0" customWidth="1"/>
  </cols>
  <sheetData>
    <row r="1" spans="1:5" ht="16.5">
      <c r="A1" s="5" t="s">
        <v>7</v>
      </c>
      <c r="B1" s="5"/>
      <c r="C1" s="5" t="s">
        <v>8</v>
      </c>
      <c r="D1" s="5"/>
      <c r="E1" s="5"/>
    </row>
    <row r="2" spans="1:4" ht="16.5">
      <c r="A2" t="s">
        <v>9</v>
      </c>
      <c r="B2" t="s">
        <v>30</v>
      </c>
      <c r="C2">
        <f>COUNTIF('97下-計算計概論'!C2:C72,"&gt;=0")-COUNTIF('97下-計算計概論'!C2:C72,"&gt;9")</f>
        <v>0</v>
      </c>
      <c r="D2" t="s">
        <v>29</v>
      </c>
    </row>
    <row r="3" spans="1:4" ht="16.5">
      <c r="A3" t="s">
        <v>10</v>
      </c>
      <c r="B3" t="s">
        <v>30</v>
      </c>
      <c r="C3">
        <f>COUNTIF('97下-計算計概論'!C2:C72,"&gt;=10")-COUNTIF('97下-計算計概論'!C2:C72,"&gt;19")</f>
        <v>7</v>
      </c>
      <c r="D3" t="s">
        <v>29</v>
      </c>
    </row>
    <row r="4" spans="1:4" ht="16.5">
      <c r="A4" t="s">
        <v>11</v>
      </c>
      <c r="B4" t="s">
        <v>30</v>
      </c>
      <c r="C4">
        <f>COUNTIF('97下-計算計概論'!C2:C72,"&gt;=20")-COUNTIF('97下-計算計概論'!C2:C72,"&gt;29")</f>
        <v>4</v>
      </c>
      <c r="D4" t="s">
        <v>29</v>
      </c>
    </row>
    <row r="5" spans="1:4" ht="16.5">
      <c r="A5" t="s">
        <v>12</v>
      </c>
      <c r="B5" t="s">
        <v>30</v>
      </c>
      <c r="C5">
        <f>COUNTIF('97下-計算計概論'!C2:C72,"&gt;=30")-COUNTIF('97下-計算計概論'!C2:C72,"&gt;39")</f>
        <v>18</v>
      </c>
      <c r="D5" t="s">
        <v>29</v>
      </c>
    </row>
    <row r="6" spans="1:4" ht="16.5">
      <c r="A6" t="s">
        <v>13</v>
      </c>
      <c r="B6" t="s">
        <v>30</v>
      </c>
      <c r="C6">
        <f>COUNTIF('97下-計算計概論'!C2:C72,"&gt;=40")-COUNTIF('97下-計算計概論'!C2:C72,"&gt;49")</f>
        <v>26</v>
      </c>
      <c r="D6" t="s">
        <v>29</v>
      </c>
    </row>
    <row r="7" spans="1:4" ht="16.5">
      <c r="A7" t="s">
        <v>14</v>
      </c>
      <c r="B7" t="s">
        <v>30</v>
      </c>
      <c r="C7">
        <f>COUNTIF('97下-計算計概論'!C2:C72,"&gt;=50")-COUNTIF('97下-計算計概論'!C2:C72,"&gt;59")</f>
        <v>6</v>
      </c>
      <c r="D7" t="s">
        <v>29</v>
      </c>
    </row>
    <row r="8" spans="1:4" ht="16.5">
      <c r="A8" t="s">
        <v>15</v>
      </c>
      <c r="B8" t="s">
        <v>30</v>
      </c>
      <c r="C8">
        <f>COUNTIF('97下-計算計概論'!C2:C72,"&gt;=60")-COUNTIF('97下-計算計概論'!C2:C72,"&gt;69")</f>
        <v>1</v>
      </c>
      <c r="D8" t="s">
        <v>29</v>
      </c>
    </row>
    <row r="9" spans="1:4" ht="16.5">
      <c r="A9" t="s">
        <v>16</v>
      </c>
      <c r="B9" t="s">
        <v>30</v>
      </c>
      <c r="C9">
        <f>COUNTIF('97下-計算計概論'!C2:C72,"&gt;=70")-COUNTIF('97下-計算計概論'!C2:C72,"&gt;79")</f>
        <v>2</v>
      </c>
      <c r="D9" t="s">
        <v>29</v>
      </c>
    </row>
    <row r="10" spans="1:4" ht="16.5">
      <c r="A10" t="s">
        <v>17</v>
      </c>
      <c r="B10" t="s">
        <v>30</v>
      </c>
      <c r="C10">
        <f>COUNTIF('97下-計算計概論'!C2:C72,"&gt;=80")-COUNTIF('97下-計算計概論'!C2:C72,"&gt;89")</f>
        <v>0</v>
      </c>
      <c r="D10" t="s">
        <v>29</v>
      </c>
    </row>
    <row r="11" spans="1:4" ht="16.5">
      <c r="A11" t="s">
        <v>18</v>
      </c>
      <c r="B11" t="s">
        <v>30</v>
      </c>
      <c r="C11">
        <f>COUNTIF('97下-計算計概論'!C2:C72,"&gt;=90")-COUNTIF('97下-計算計概論'!C2:C72,"&gt;100")</f>
        <v>0</v>
      </c>
      <c r="D11" t="s">
        <v>29</v>
      </c>
    </row>
    <row r="12" spans="1:4" ht="16.5">
      <c r="A12" t="s">
        <v>27</v>
      </c>
      <c r="C12">
        <f>SUM(C2:C11)</f>
        <v>64</v>
      </c>
      <c r="D12" t="s">
        <v>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2" sqref="C12"/>
    </sheetView>
  </sheetViews>
  <sheetFormatPr defaultColWidth="9.00390625" defaultRowHeight="15.75"/>
  <cols>
    <col min="2" max="2" width="0.12890625" style="0" customWidth="1"/>
    <col min="4" max="4" width="3.25390625" style="0" customWidth="1"/>
  </cols>
  <sheetData>
    <row r="1" spans="1:5" ht="16.5">
      <c r="A1" s="5" t="s">
        <v>7</v>
      </c>
      <c r="B1" s="5"/>
      <c r="C1" s="5" t="s">
        <v>8</v>
      </c>
      <c r="D1" s="5"/>
      <c r="E1" s="5"/>
    </row>
    <row r="2" spans="1:4" ht="16.5">
      <c r="A2" t="s">
        <v>9</v>
      </c>
      <c r="B2" t="s">
        <v>30</v>
      </c>
      <c r="C2">
        <f>COUNTIF('97下-計算計概論'!D2:D72,"&gt;=0")-COUNTIF('97下-計算計概論'!D2:D72,"&gt;9")</f>
        <v>2</v>
      </c>
      <c r="D2" t="s">
        <v>29</v>
      </c>
    </row>
    <row r="3" spans="1:4" ht="16.5">
      <c r="A3" t="s">
        <v>10</v>
      </c>
      <c r="B3" t="s">
        <v>30</v>
      </c>
      <c r="C3">
        <f>COUNTIF('97下-計算計概論'!D2:D72,"&gt;=10")-COUNTIF('97下-計算計概論'!D2:D72,"&gt;19")</f>
        <v>1</v>
      </c>
      <c r="D3" t="s">
        <v>29</v>
      </c>
    </row>
    <row r="4" spans="1:4" ht="16.5">
      <c r="A4" t="s">
        <v>11</v>
      </c>
      <c r="B4" t="s">
        <v>30</v>
      </c>
      <c r="C4">
        <f>COUNTIF('97下-計算計概論'!D2:D72,"&gt;=20")-COUNTIF('97下-計算計概論'!D2:D72,"&gt;29")</f>
        <v>3</v>
      </c>
      <c r="D4" t="s">
        <v>29</v>
      </c>
    </row>
    <row r="5" spans="1:4" ht="16.5">
      <c r="A5" t="s">
        <v>12</v>
      </c>
      <c r="B5" t="s">
        <v>30</v>
      </c>
      <c r="C5">
        <f>COUNTIF('97下-計算計概論'!D2:D72,"&gt;=30")-COUNTIF('97下-計算計概論'!D2:D72,"&gt;39")</f>
        <v>5</v>
      </c>
      <c r="D5" t="s">
        <v>29</v>
      </c>
    </row>
    <row r="6" spans="1:4" ht="16.5">
      <c r="A6" t="s">
        <v>13</v>
      </c>
      <c r="B6" t="s">
        <v>30</v>
      </c>
      <c r="C6">
        <f>COUNTIF('97下-計算計概論'!D2:D72,"&gt;=40")-COUNTIF('97下-計算計概論'!D2:D72,"&gt;49")</f>
        <v>8</v>
      </c>
      <c r="D6" t="s">
        <v>29</v>
      </c>
    </row>
    <row r="7" spans="1:4" ht="16.5">
      <c r="A7" t="s">
        <v>14</v>
      </c>
      <c r="B7" t="s">
        <v>30</v>
      </c>
      <c r="C7">
        <f>COUNTIF('97下-計算計概論'!D2:D72,"&gt;=50")-COUNTIF('97下-計算計概論'!D2:D72,"&gt;59")</f>
        <v>9</v>
      </c>
      <c r="D7" t="s">
        <v>29</v>
      </c>
    </row>
    <row r="8" spans="1:4" ht="16.5">
      <c r="A8" t="s">
        <v>15</v>
      </c>
      <c r="B8" t="s">
        <v>30</v>
      </c>
      <c r="C8">
        <f>COUNTIF('97下-計算計概論'!D2:D72,"&gt;=60")-COUNTIF('97下-計算計概論'!D2:D72,"&gt;69")</f>
        <v>12</v>
      </c>
      <c r="D8" t="s">
        <v>29</v>
      </c>
    </row>
    <row r="9" spans="1:4" ht="16.5">
      <c r="A9" t="s">
        <v>16</v>
      </c>
      <c r="B9" t="s">
        <v>30</v>
      </c>
      <c r="C9">
        <f>COUNTIF('97下-計算計概論'!D2:D72,"&gt;=70")-COUNTIF('97下-計算計概論'!D2:D72,"&gt;79")</f>
        <v>11</v>
      </c>
      <c r="D9" t="s">
        <v>29</v>
      </c>
    </row>
    <row r="10" spans="1:4" ht="16.5">
      <c r="A10" t="s">
        <v>17</v>
      </c>
      <c r="B10" t="s">
        <v>30</v>
      </c>
      <c r="C10">
        <f>COUNTIF('97下-計算計概論'!D2:D72,"&gt;=80")-COUNTIF('97下-計算計概論'!D2:D72,"&gt;89")</f>
        <v>8</v>
      </c>
      <c r="D10" t="s">
        <v>29</v>
      </c>
    </row>
    <row r="11" spans="1:4" ht="16.5">
      <c r="A11" t="s">
        <v>18</v>
      </c>
      <c r="B11" t="s">
        <v>30</v>
      </c>
      <c r="C11">
        <f>COUNTIF('97下-計算計概論'!D2:D72,"&gt;=90")-COUNTIF('97下-計算計概論'!D2:D72,"&gt;100")</f>
        <v>5</v>
      </c>
      <c r="D11" t="s">
        <v>29</v>
      </c>
    </row>
    <row r="12" spans="1:4" ht="16.5">
      <c r="A12" t="s">
        <v>27</v>
      </c>
      <c r="C12">
        <f>SUM(C2:C11)</f>
        <v>64</v>
      </c>
      <c r="D12" t="s">
        <v>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5.75"/>
  <cols>
    <col min="2" max="2" width="0.12890625" style="0" customWidth="1"/>
    <col min="4" max="4" width="3.25390625" style="0" customWidth="1"/>
  </cols>
  <sheetData>
    <row r="1" spans="1:3" ht="16.5">
      <c r="A1" s="5" t="s">
        <v>32</v>
      </c>
      <c r="B1" s="5"/>
      <c r="C1" s="5" t="s">
        <v>33</v>
      </c>
    </row>
    <row r="2" spans="1:4" ht="16.5">
      <c r="A2" t="s">
        <v>34</v>
      </c>
      <c r="B2" t="s">
        <v>35</v>
      </c>
      <c r="C2">
        <f>COUNTIF('97下-計算計概論'!F2:F72,"&gt;=0")-COUNTIF('97下-計算計概論'!F2:F72,"&gt;9")</f>
        <v>0</v>
      </c>
      <c r="D2" t="s">
        <v>36</v>
      </c>
    </row>
    <row r="3" spans="1:4" ht="16.5">
      <c r="A3" t="s">
        <v>37</v>
      </c>
      <c r="B3" t="s">
        <v>35</v>
      </c>
      <c r="C3">
        <f>COUNTIF('97下-計算計概論'!F2:F72,"&gt;=10")-COUNTIF('97下-計算計概論'!F2:F72,"&gt;19")</f>
        <v>0</v>
      </c>
      <c r="D3" t="s">
        <v>36</v>
      </c>
    </row>
    <row r="4" spans="1:4" ht="16.5">
      <c r="A4" t="s">
        <v>38</v>
      </c>
      <c r="B4" t="s">
        <v>35</v>
      </c>
      <c r="C4">
        <f>COUNTIF('97下-計算計概論'!F2:F72,"&gt;=20")-COUNTIF('97下-計算計概論'!F2:F72,"&gt;29")</f>
        <v>0</v>
      </c>
      <c r="D4" t="s">
        <v>36</v>
      </c>
    </row>
    <row r="5" spans="1:4" ht="16.5">
      <c r="A5" t="s">
        <v>39</v>
      </c>
      <c r="B5" t="s">
        <v>35</v>
      </c>
      <c r="C5">
        <f>COUNTIF('97下-計算計概論'!F2:F72,"&gt;=30")-COUNTIF('97下-計算計概論'!F2:F72,"&gt;39")</f>
        <v>2</v>
      </c>
      <c r="D5" t="s">
        <v>36</v>
      </c>
    </row>
    <row r="6" spans="1:4" ht="16.5">
      <c r="A6" t="s">
        <v>40</v>
      </c>
      <c r="B6" t="s">
        <v>35</v>
      </c>
      <c r="C6">
        <f>COUNTIF('97下-計算計概論'!F2:F72,"&gt;=40")-COUNTIF('97下-計算計概論'!F2:F72,"&gt;49")</f>
        <v>1</v>
      </c>
      <c r="D6" t="s">
        <v>36</v>
      </c>
    </row>
    <row r="7" spans="1:4" ht="16.5">
      <c r="A7" t="s">
        <v>41</v>
      </c>
      <c r="B7" t="s">
        <v>35</v>
      </c>
      <c r="C7">
        <f>COUNTIF('97下-計算計概論'!F2:F72,"&gt;=50")-COUNTIF('97下-計算計概論'!F2:F72,"&gt;59")</f>
        <v>4</v>
      </c>
      <c r="D7" t="s">
        <v>36</v>
      </c>
    </row>
    <row r="8" spans="1:4" ht="16.5">
      <c r="A8" t="s">
        <v>42</v>
      </c>
      <c r="B8" t="s">
        <v>35</v>
      </c>
      <c r="C8">
        <f>COUNTIF('97下-計算計概論'!F2:F72,"&gt;=60")-COUNTIF('97下-計算計概論'!F2:F72,"&gt;69")</f>
        <v>6</v>
      </c>
      <c r="D8" t="s">
        <v>36</v>
      </c>
    </row>
    <row r="9" spans="1:4" ht="16.5">
      <c r="A9" t="s">
        <v>43</v>
      </c>
      <c r="B9" t="s">
        <v>35</v>
      </c>
      <c r="C9">
        <f>COUNTIF('97下-計算計概論'!F2:F72,"&gt;=70")-COUNTIF('97下-計算計概論'!F2:F72,"&gt;79")</f>
        <v>19</v>
      </c>
      <c r="D9" t="s">
        <v>36</v>
      </c>
    </row>
    <row r="10" spans="1:4" ht="16.5">
      <c r="A10" t="s">
        <v>44</v>
      </c>
      <c r="B10" t="s">
        <v>35</v>
      </c>
      <c r="C10">
        <f>COUNTIF('97下-計算計概論'!F2:F72,"&gt;=80")-COUNTIF('97下-計算計概論'!F2:F72,"&gt;89")</f>
        <v>14</v>
      </c>
      <c r="D10" t="s">
        <v>36</v>
      </c>
    </row>
    <row r="11" spans="1:4" ht="16.5">
      <c r="A11" t="s">
        <v>45</v>
      </c>
      <c r="B11" t="s">
        <v>35</v>
      </c>
      <c r="C11">
        <f>COUNTIF('97下-計算計概論'!F2:F72,"&gt;=90")-COUNTIF('97下-計算計概論'!F2:F72,"&gt;100")</f>
        <v>20</v>
      </c>
      <c r="D11" t="s">
        <v>36</v>
      </c>
    </row>
    <row r="12" spans="1:4" ht="16.5">
      <c r="A12" t="s">
        <v>46</v>
      </c>
      <c r="C12">
        <f>SUM(C2:C11)</f>
        <v>66</v>
      </c>
      <c r="D12" t="s">
        <v>36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1" sqref="C11"/>
    </sheetView>
  </sheetViews>
  <sheetFormatPr defaultColWidth="9.00390625" defaultRowHeight="15.75"/>
  <cols>
    <col min="2" max="2" width="0.12890625" style="0" customWidth="1"/>
    <col min="4" max="4" width="3.25390625" style="0" customWidth="1"/>
  </cols>
  <sheetData>
    <row r="1" spans="1:5" ht="16.5">
      <c r="A1" s="5" t="s">
        <v>7</v>
      </c>
      <c r="B1" s="5"/>
      <c r="C1" s="5" t="s">
        <v>8</v>
      </c>
      <c r="D1" s="5"/>
      <c r="E1" s="5"/>
    </row>
    <row r="2" spans="1:4" ht="16.5">
      <c r="A2" t="s">
        <v>9</v>
      </c>
      <c r="B2" t="s">
        <v>30</v>
      </c>
      <c r="C2">
        <f>COUNTIF('97下-計算計概論'!G2:G72,"&gt;=0")-COUNTIF('97下-計算計概論'!G2:G72,"&gt;9")</f>
        <v>0</v>
      </c>
      <c r="D2" t="s">
        <v>29</v>
      </c>
    </row>
    <row r="3" spans="1:4" ht="16.5">
      <c r="A3" t="s">
        <v>10</v>
      </c>
      <c r="B3" t="s">
        <v>30</v>
      </c>
      <c r="C3">
        <f>COUNTIF('97下-計算計概論'!G2:G72,"&gt;=10")-COUNTIF('97下-計算計概論'!G2:G72,"&gt;19")</f>
        <v>0</v>
      </c>
      <c r="D3" t="s">
        <v>29</v>
      </c>
    </row>
    <row r="4" spans="1:4" ht="16.5">
      <c r="A4" t="s">
        <v>11</v>
      </c>
      <c r="B4" t="s">
        <v>30</v>
      </c>
      <c r="C4">
        <f>COUNTIF('97下-計算計概論'!G2:G72,"&gt;=20")-COUNTIF('97下-計算計概論'!G2:G72,"&gt;29")</f>
        <v>2</v>
      </c>
      <c r="D4" t="s">
        <v>29</v>
      </c>
    </row>
    <row r="5" spans="1:4" ht="16.5">
      <c r="A5" t="s">
        <v>12</v>
      </c>
      <c r="B5" t="s">
        <v>30</v>
      </c>
      <c r="C5">
        <f>COUNTIF('97下-計算計概論'!G2:G72,"&gt;=30")-COUNTIF('97下-計算計概論'!G2:G72,"&gt;39")</f>
        <v>3</v>
      </c>
      <c r="D5" t="s">
        <v>29</v>
      </c>
    </row>
    <row r="6" spans="1:4" ht="16.5">
      <c r="A6" t="s">
        <v>13</v>
      </c>
      <c r="B6" t="s">
        <v>30</v>
      </c>
      <c r="C6">
        <f>COUNTIF('97下-計算計概論'!G2:G72,"&gt;=40")-COUNTIF('97下-計算計概論'!G2:G72,"&gt;49")</f>
        <v>8</v>
      </c>
      <c r="D6" t="s">
        <v>29</v>
      </c>
    </row>
    <row r="7" spans="1:4" ht="16.5">
      <c r="A7" t="s">
        <v>14</v>
      </c>
      <c r="B7" t="s">
        <v>30</v>
      </c>
      <c r="C7">
        <f>COUNTIF('97下-計算計概論'!G2:G72,"&gt;=50")-COUNTIF('97下-計算計概論'!G2:G72,"&gt;59")</f>
        <v>3</v>
      </c>
      <c r="D7" t="s">
        <v>29</v>
      </c>
    </row>
    <row r="8" spans="1:4" ht="16.5">
      <c r="A8" t="s">
        <v>15</v>
      </c>
      <c r="B8" t="s">
        <v>30</v>
      </c>
      <c r="C8">
        <f>COUNTIF('97下-計算計概論'!G2:G72,"&gt;=60")-COUNTIF('97下-計算計概論'!G2:G72,"&gt;69")</f>
        <v>14</v>
      </c>
      <c r="D8" t="s">
        <v>29</v>
      </c>
    </row>
    <row r="9" spans="1:4" ht="16.5">
      <c r="A9" t="s">
        <v>16</v>
      </c>
      <c r="B9" t="s">
        <v>30</v>
      </c>
      <c r="C9">
        <f>COUNTIF('97下-計算計概論'!G2:G72,"&gt;=70")-COUNTIF('97下-計算計概論'!G2:G72,"&gt;79")</f>
        <v>13</v>
      </c>
      <c r="D9" t="s">
        <v>29</v>
      </c>
    </row>
    <row r="10" spans="1:4" ht="16.5">
      <c r="A10" t="s">
        <v>17</v>
      </c>
      <c r="B10" t="s">
        <v>30</v>
      </c>
      <c r="C10">
        <f>COUNTIF('97下-計算計概論'!G2:G72,"&gt;=80")-COUNTIF('97下-計算計概論'!G2:G72,"&gt;89")</f>
        <v>7</v>
      </c>
      <c r="D10" t="s">
        <v>29</v>
      </c>
    </row>
    <row r="11" spans="1:4" ht="16.5">
      <c r="A11" t="s">
        <v>18</v>
      </c>
      <c r="B11" t="s">
        <v>30</v>
      </c>
      <c r="C11">
        <f>COUNTIF('97下-計算計概論'!G2:G72,"&gt;=90")-COUNTIF('97下-計算計概論'!G2:G72,"&gt;100")</f>
        <v>12</v>
      </c>
      <c r="D11" t="s">
        <v>29</v>
      </c>
    </row>
    <row r="12" spans="1:4" ht="16.5">
      <c r="A12" t="s">
        <v>27</v>
      </c>
      <c r="C12">
        <f>SUM(C2:C11)</f>
        <v>62</v>
      </c>
      <c r="D12" t="s">
        <v>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1" sqref="C11"/>
    </sheetView>
  </sheetViews>
  <sheetFormatPr defaultColWidth="9.00390625" defaultRowHeight="15.75"/>
  <cols>
    <col min="2" max="2" width="0.12890625" style="0" customWidth="1"/>
    <col min="4" max="4" width="3.25390625" style="0" customWidth="1"/>
  </cols>
  <sheetData>
    <row r="1" spans="1:5" ht="16.5">
      <c r="A1" s="5" t="s">
        <v>7</v>
      </c>
      <c r="B1" s="5"/>
      <c r="C1" s="5" t="s">
        <v>8</v>
      </c>
      <c r="D1" s="5"/>
      <c r="E1" s="5"/>
    </row>
    <row r="2" spans="1:4" ht="16.5">
      <c r="A2" t="s">
        <v>9</v>
      </c>
      <c r="B2" t="s">
        <v>30</v>
      </c>
      <c r="C2">
        <f>COUNTIF('97下-計算計概論'!H2:H72,"&gt;=0")-COUNTIF('97下-計算計概論'!H2:H72,"&gt;9")</f>
        <v>0</v>
      </c>
      <c r="D2" t="s">
        <v>29</v>
      </c>
    </row>
    <row r="3" spans="1:4" ht="16.5">
      <c r="A3" t="s">
        <v>10</v>
      </c>
      <c r="B3" t="s">
        <v>30</v>
      </c>
      <c r="C3">
        <f>COUNTIF('97下-計算計概論'!H2:H72,"&gt;=10")-COUNTIF('97下-計算計概論'!H2:H72,"&gt;19")</f>
        <v>0</v>
      </c>
      <c r="D3" t="s">
        <v>29</v>
      </c>
    </row>
    <row r="4" spans="1:4" ht="16.5">
      <c r="A4" t="s">
        <v>11</v>
      </c>
      <c r="B4" t="s">
        <v>30</v>
      </c>
      <c r="C4">
        <f>COUNTIF('97下-計算計概論'!H2:H72,"&gt;=20")-COUNTIF('97下-計算計概論'!H2:H72,"&gt;29")</f>
        <v>2</v>
      </c>
      <c r="D4" t="s">
        <v>29</v>
      </c>
    </row>
    <row r="5" spans="1:4" ht="16.5">
      <c r="A5" t="s">
        <v>12</v>
      </c>
      <c r="B5" t="s">
        <v>30</v>
      </c>
      <c r="C5">
        <f>COUNTIF('97下-計算計概論'!H2:H72,"&gt;=30")-COUNTIF('97下-計算計概論'!H2:H72,"&gt;39")</f>
        <v>2</v>
      </c>
      <c r="D5" t="s">
        <v>29</v>
      </c>
    </row>
    <row r="6" spans="1:4" ht="16.5">
      <c r="A6" t="s">
        <v>13</v>
      </c>
      <c r="B6" t="s">
        <v>30</v>
      </c>
      <c r="C6">
        <f>COUNTIF('97下-計算計概論'!H2:H72,"&gt;=40")-COUNTIF('97下-計算計概論'!H2:H72,"&gt;49")</f>
        <v>3</v>
      </c>
      <c r="D6" t="s">
        <v>29</v>
      </c>
    </row>
    <row r="7" spans="1:4" ht="16.5">
      <c r="A7" t="s">
        <v>14</v>
      </c>
      <c r="B7" t="s">
        <v>30</v>
      </c>
      <c r="C7">
        <f>COUNTIF('97下-計算計概論'!H2:H72,"&gt;=50")-COUNTIF('97下-計算計概論'!H2:H72,"&gt;59")</f>
        <v>16</v>
      </c>
      <c r="D7" t="s">
        <v>29</v>
      </c>
    </row>
    <row r="8" spans="1:4" ht="16.5">
      <c r="A8" t="s">
        <v>15</v>
      </c>
      <c r="B8" t="s">
        <v>30</v>
      </c>
      <c r="C8">
        <f>COUNTIF('97下-計算計概論'!H2:H72,"&gt;=60")-COUNTIF('97下-計算計概論'!H2:H72,"&gt;69")</f>
        <v>13</v>
      </c>
      <c r="D8" t="s">
        <v>29</v>
      </c>
    </row>
    <row r="9" spans="1:4" ht="16.5">
      <c r="A9" t="s">
        <v>16</v>
      </c>
      <c r="B9" t="s">
        <v>30</v>
      </c>
      <c r="C9">
        <f>COUNTIF('97下-計算計概論'!H2:H72,"&gt;=70")-COUNTIF('97下-計算計概論'!H2:H72,"&gt;79")</f>
        <v>16</v>
      </c>
      <c r="D9" t="s">
        <v>29</v>
      </c>
    </row>
    <row r="10" spans="1:4" ht="16.5">
      <c r="A10" t="s">
        <v>17</v>
      </c>
      <c r="B10" t="s">
        <v>30</v>
      </c>
      <c r="C10">
        <f>COUNTIF('97下-計算計概論'!H2:H72,"&gt;=80")-COUNTIF('97下-計算計概論'!H2:H72,"&gt;89")</f>
        <v>7</v>
      </c>
      <c r="D10" t="s">
        <v>29</v>
      </c>
    </row>
    <row r="11" spans="1:4" ht="16.5">
      <c r="A11" t="s">
        <v>18</v>
      </c>
      <c r="B11" t="s">
        <v>30</v>
      </c>
      <c r="C11">
        <f>COUNTIF('97下-計算計概論'!H2:H72,"&gt;=90")-COUNTIF('97下-計算計概論'!H2:H72,"&gt;100")</f>
        <v>1</v>
      </c>
      <c r="D11" t="s">
        <v>29</v>
      </c>
    </row>
    <row r="12" spans="1:4" ht="16.5">
      <c r="A12" t="s">
        <v>27</v>
      </c>
      <c r="C12">
        <f>SUM(C2:C11)</f>
        <v>60</v>
      </c>
      <c r="D12" t="s">
        <v>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G18" sqref="G18"/>
    </sheetView>
  </sheetViews>
  <sheetFormatPr defaultColWidth="9.00390625" defaultRowHeight="15.75"/>
  <cols>
    <col min="2" max="2" width="0.12890625" style="0" customWidth="1"/>
    <col min="4" max="4" width="3.25390625" style="0" customWidth="1"/>
  </cols>
  <sheetData>
    <row r="1" spans="1:3" ht="16.5">
      <c r="A1" s="5" t="s">
        <v>7</v>
      </c>
      <c r="B1" s="5"/>
      <c r="C1" s="5" t="s">
        <v>8</v>
      </c>
    </row>
    <row r="2" spans="1:4" ht="16.5">
      <c r="A2" t="s">
        <v>9</v>
      </c>
      <c r="B2" t="s">
        <v>30</v>
      </c>
      <c r="C2">
        <f>COUNTIF('97下-計算計概論'!I2:I72,"&gt;=0")-COUNTIF('97下-計算計概論'!I2:I72,"&gt;9")</f>
        <v>0</v>
      </c>
      <c r="D2" t="s">
        <v>29</v>
      </c>
    </row>
    <row r="3" spans="1:4" ht="16.5">
      <c r="A3" t="s">
        <v>10</v>
      </c>
      <c r="B3" t="s">
        <v>30</v>
      </c>
      <c r="C3">
        <f>COUNTIF('97下-計算計概論'!I2:I72,"&gt;=10")-COUNTIF('97下-計算計概論'!I2:I72,"&gt;19")</f>
        <v>0</v>
      </c>
      <c r="D3" t="s">
        <v>29</v>
      </c>
    </row>
    <row r="4" spans="1:4" ht="16.5">
      <c r="A4" t="s">
        <v>11</v>
      </c>
      <c r="B4" t="s">
        <v>30</v>
      </c>
      <c r="C4">
        <f>COUNTIF('97下-計算計概論'!I2:I72,"&gt;=20")-COUNTIF('97下-計算計概論'!I2:I72,"&gt;29")</f>
        <v>0</v>
      </c>
      <c r="D4" t="s">
        <v>29</v>
      </c>
    </row>
    <row r="5" spans="1:4" ht="16.5">
      <c r="A5" t="s">
        <v>12</v>
      </c>
      <c r="B5" t="s">
        <v>30</v>
      </c>
      <c r="C5">
        <f>COUNTIF('97下-計算計概論'!I2:I72,"&gt;=30")-COUNTIF('97下-計算計概論'!I2:I72,"&gt;39")</f>
        <v>0</v>
      </c>
      <c r="D5" t="s">
        <v>29</v>
      </c>
    </row>
    <row r="6" spans="1:4" ht="16.5">
      <c r="A6" t="s">
        <v>13</v>
      </c>
      <c r="B6" t="s">
        <v>30</v>
      </c>
      <c r="C6">
        <f>COUNTIF('97下-計算計概論'!I2:I72,"&gt;=40")-COUNTIF('97下-計算計概論'!I2:I72,"&gt;49")</f>
        <v>0</v>
      </c>
      <c r="D6" t="s">
        <v>29</v>
      </c>
    </row>
    <row r="7" spans="1:4" ht="16.5">
      <c r="A7" t="s">
        <v>14</v>
      </c>
      <c r="B7" t="s">
        <v>30</v>
      </c>
      <c r="C7">
        <f>COUNTIF('97下-計算計概論'!I2:I72,"&gt;=50")-COUNTIF('97下-計算計概論'!I2:I72,"&gt;59")</f>
        <v>0</v>
      </c>
      <c r="D7" t="s">
        <v>29</v>
      </c>
    </row>
    <row r="8" spans="1:4" ht="16.5">
      <c r="A8" t="s">
        <v>15</v>
      </c>
      <c r="B8" t="s">
        <v>30</v>
      </c>
      <c r="C8">
        <f>COUNTIF('97下-計算計概論'!I2:I72,"&gt;=60")-COUNTIF('97下-計算計概論'!I2:I72,"&gt;69")</f>
        <v>0</v>
      </c>
      <c r="D8" t="s">
        <v>29</v>
      </c>
    </row>
    <row r="9" spans="1:4" ht="16.5">
      <c r="A9" t="s">
        <v>16</v>
      </c>
      <c r="B9" t="s">
        <v>30</v>
      </c>
      <c r="C9">
        <f>COUNTIF('97下-計算計概論'!I2:I72,"&gt;=70")-COUNTIF('97下-計算計概論'!I2:I72,"&gt;79")</f>
        <v>0</v>
      </c>
      <c r="D9" t="s">
        <v>29</v>
      </c>
    </row>
    <row r="10" spans="1:4" ht="16.5">
      <c r="A10" t="s">
        <v>17</v>
      </c>
      <c r="B10" t="s">
        <v>30</v>
      </c>
      <c r="C10">
        <f>COUNTIF('97下-計算計概論'!I2:I72,"&gt;=80")-COUNTIF('97下-計算計概論'!I2:I72,"&gt;89")</f>
        <v>0</v>
      </c>
      <c r="D10" t="s">
        <v>29</v>
      </c>
    </row>
    <row r="11" spans="1:4" ht="16.5">
      <c r="A11" t="s">
        <v>18</v>
      </c>
      <c r="B11" t="s">
        <v>30</v>
      </c>
      <c r="C11">
        <f>COUNTIF('97下-計算計概論'!I2:I72,"&gt;=90")-COUNTIF('97下-計算計概論'!I2:I72,"&gt;100")</f>
        <v>0</v>
      </c>
      <c r="D11" t="s">
        <v>29</v>
      </c>
    </row>
    <row r="12" spans="1:4" ht="16.5">
      <c r="A12" t="s">
        <v>27</v>
      </c>
      <c r="C12">
        <f>SUM(C2:C11)</f>
        <v>0</v>
      </c>
      <c r="D12" t="s">
        <v>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G19" sqref="G19"/>
    </sheetView>
  </sheetViews>
  <sheetFormatPr defaultColWidth="9.00390625" defaultRowHeight="15.75"/>
  <cols>
    <col min="2" max="2" width="0.12890625" style="0" customWidth="1"/>
    <col min="4" max="4" width="3.25390625" style="0" customWidth="1"/>
  </cols>
  <sheetData>
    <row r="1" spans="1:3" ht="16.5">
      <c r="A1" s="5" t="s">
        <v>7</v>
      </c>
      <c r="B1" s="5"/>
      <c r="C1" s="5" t="s">
        <v>8</v>
      </c>
    </row>
    <row r="2" spans="1:4" ht="16.5">
      <c r="A2" t="s">
        <v>9</v>
      </c>
      <c r="B2" t="s">
        <v>30</v>
      </c>
      <c r="D2" t="s">
        <v>29</v>
      </c>
    </row>
    <row r="3" spans="1:4" ht="16.5">
      <c r="A3" t="s">
        <v>10</v>
      </c>
      <c r="B3" t="s">
        <v>30</v>
      </c>
      <c r="D3" t="s">
        <v>29</v>
      </c>
    </row>
    <row r="4" spans="1:4" ht="16.5">
      <c r="A4" t="s">
        <v>11</v>
      </c>
      <c r="B4" t="s">
        <v>30</v>
      </c>
      <c r="D4" t="s">
        <v>29</v>
      </c>
    </row>
    <row r="5" spans="1:4" ht="16.5">
      <c r="A5" t="s">
        <v>12</v>
      </c>
      <c r="B5" t="s">
        <v>30</v>
      </c>
      <c r="D5" t="s">
        <v>29</v>
      </c>
    </row>
    <row r="6" spans="1:4" ht="16.5">
      <c r="A6" t="s">
        <v>13</v>
      </c>
      <c r="B6" t="s">
        <v>30</v>
      </c>
      <c r="D6" t="s">
        <v>29</v>
      </c>
    </row>
    <row r="7" spans="1:4" ht="16.5">
      <c r="A7" t="s">
        <v>14</v>
      </c>
      <c r="B7" t="s">
        <v>30</v>
      </c>
      <c r="D7" t="s">
        <v>29</v>
      </c>
    </row>
    <row r="8" spans="1:4" ht="16.5">
      <c r="A8" t="s">
        <v>15</v>
      </c>
      <c r="B8" t="s">
        <v>30</v>
      </c>
      <c r="D8" t="s">
        <v>29</v>
      </c>
    </row>
    <row r="9" spans="1:4" ht="16.5">
      <c r="A9" t="s">
        <v>16</v>
      </c>
      <c r="B9" t="s">
        <v>30</v>
      </c>
      <c r="D9" t="s">
        <v>29</v>
      </c>
    </row>
    <row r="10" spans="1:4" ht="16.5">
      <c r="A10" t="s">
        <v>17</v>
      </c>
      <c r="B10" t="s">
        <v>30</v>
      </c>
      <c r="D10" t="s">
        <v>29</v>
      </c>
    </row>
    <row r="11" spans="1:4" ht="16.5">
      <c r="A11" t="s">
        <v>18</v>
      </c>
      <c r="B11" t="s">
        <v>30</v>
      </c>
      <c r="D11" t="s">
        <v>29</v>
      </c>
    </row>
    <row r="12" spans="1:4" ht="16.5">
      <c r="A12" t="s">
        <v>27</v>
      </c>
      <c r="D12" t="s">
        <v>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jibil</cp:lastModifiedBy>
  <dcterms:created xsi:type="dcterms:W3CDTF">2008-09-24T08:07:31Z</dcterms:created>
  <dcterms:modified xsi:type="dcterms:W3CDTF">2009-06-10T02:40:48Z</dcterms:modified>
  <cp:category/>
  <cp:version/>
  <cp:contentType/>
  <cp:contentStatus/>
</cp:coreProperties>
</file>